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9135" windowHeight="4710" activeTab="3"/>
  </bookViews>
  <sheets>
    <sheet name="planning T1" sheetId="1" r:id="rId1"/>
    <sheet name="points T1" sheetId="2" r:id="rId2"/>
    <sheet name="planning T2" sheetId="3" r:id="rId3"/>
    <sheet name="points T2" sheetId="4" r:id="rId4"/>
    <sheet name="grille5" sheetId="5" r:id="rId5"/>
    <sheet name="grille5fixe" sheetId="6" r:id="rId6"/>
  </sheets>
  <externalReferences>
    <externalReference r:id="rId9"/>
  </externalReferences>
  <definedNames>
    <definedName name="dg_1">'[1]Feuil3'!#REF!</definedName>
    <definedName name="dgb">#REF!</definedName>
    <definedName name="essai1">'[1]Feuil3'!#REF!</definedName>
  </definedNames>
  <calcPr fullCalcOnLoad="1"/>
</workbook>
</file>

<file path=xl/sharedStrings.xml><?xml version="1.0" encoding="utf-8"?>
<sst xmlns="http://schemas.openxmlformats.org/spreadsheetml/2006/main" count="342" uniqueCount="49">
  <si>
    <t>Match</t>
  </si>
  <si>
    <t>Heure</t>
  </si>
  <si>
    <t>Equipe</t>
  </si>
  <si>
    <t>Score</t>
  </si>
  <si>
    <t>Arbitre</t>
  </si>
  <si>
    <t>+</t>
  </si>
  <si>
    <t>-</t>
  </si>
  <si>
    <t>Pts</t>
  </si>
  <si>
    <t>Dif</t>
  </si>
  <si>
    <t>+ / -</t>
  </si>
  <si>
    <t>Clt</t>
  </si>
  <si>
    <t>Gagné</t>
  </si>
  <si>
    <t>Nul</t>
  </si>
  <si>
    <t>Perdu</t>
  </si>
  <si>
    <t>_</t>
  </si>
  <si>
    <t>Classement du premier tour</t>
  </si>
  <si>
    <t>Equipes</t>
  </si>
  <si>
    <t>Points</t>
  </si>
  <si>
    <t>Joué</t>
  </si>
  <si>
    <t>TOTAL</t>
  </si>
  <si>
    <t>Classement du second tour</t>
  </si>
  <si>
    <t>CLASSEMENT FINAL</t>
  </si>
  <si>
    <t>But +</t>
  </si>
  <si>
    <t>But -</t>
  </si>
  <si>
    <t>Diff</t>
  </si>
  <si>
    <t>Goal Averag</t>
  </si>
  <si>
    <t>MATCHES RETOUR</t>
  </si>
  <si>
    <t>T1</t>
  </si>
  <si>
    <t>T2</t>
  </si>
  <si>
    <t>TO</t>
  </si>
  <si>
    <t>Niveau 4 masculin</t>
  </si>
  <si>
    <t>Chaumont HA</t>
  </si>
  <si>
    <t>CAH Clermont-Fd R.</t>
  </si>
  <si>
    <t>AVH Paris R.</t>
  </si>
  <si>
    <t>ASAA Strasbourg R.</t>
  </si>
  <si>
    <t>COPAA Paris R.</t>
  </si>
  <si>
    <t>Premier tour : CAH Clermont-Ferrand, le 23/01/2016</t>
  </si>
  <si>
    <t>HERAUD Y.</t>
  </si>
  <si>
    <t>PITOIS JM.</t>
  </si>
  <si>
    <t>DELARUEDUCAN C.</t>
  </si>
  <si>
    <t>CAILLAULT P.</t>
  </si>
  <si>
    <t>HERAUD</t>
  </si>
  <si>
    <t>PRIGENT</t>
  </si>
  <si>
    <t>SEOANE (HERAUD)</t>
  </si>
  <si>
    <t>JALLIER (PRIGENT)</t>
  </si>
  <si>
    <t>SEOANE (PRIGENT)</t>
  </si>
  <si>
    <t>JALLIER (HERAUD)</t>
  </si>
  <si>
    <t>CHALLENGE NATIONAL TORBALL ANTHV/UNADEV</t>
  </si>
  <si>
    <t>Second tour : AVH PARIS, le 14/05/2016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</si>
</sst>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</numFmts>
  <fonts count="5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b/>
      <sz val="10"/>
      <name val="Comic Sans MS"/>
      <family val="4"/>
    </font>
    <font>
      <sz val="12"/>
      <name val="Arcane"/>
      <family val="2"/>
    </font>
    <font>
      <sz val="12"/>
      <name val="Arial"/>
      <family val="0"/>
    </font>
    <font>
      <b/>
      <sz val="12"/>
      <name val="Comic Sans MS"/>
      <family val="4"/>
    </font>
    <font>
      <b/>
      <sz val="14"/>
      <name val="Arcane"/>
      <family val="0"/>
    </font>
    <font>
      <b/>
      <sz val="11"/>
      <name val="Arcane"/>
      <family val="0"/>
    </font>
    <font>
      <b/>
      <sz val="10"/>
      <name val="Arcane"/>
      <family val="0"/>
    </font>
    <font>
      <b/>
      <sz val="12"/>
      <name val="Arcane"/>
      <family val="0"/>
    </font>
    <font>
      <b/>
      <sz val="20"/>
      <name val="Comic Sans MS"/>
      <family val="4"/>
    </font>
    <font>
      <sz val="20"/>
      <name val="Arial"/>
      <family val="0"/>
    </font>
    <font>
      <b/>
      <sz val="20"/>
      <name val="Arcane"/>
      <family val="0"/>
    </font>
    <font>
      <b/>
      <sz val="10"/>
      <name val="Arial"/>
      <family val="0"/>
    </font>
    <font>
      <b/>
      <sz val="9"/>
      <name val="Arcan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72" fontId="1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1" fontId="6" fillId="0" borderId="16" xfId="0" applyNumberFormat="1" applyFont="1" applyBorder="1" applyAlignment="1">
      <alignment/>
    </xf>
    <xf numFmtId="1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1" fontId="6" fillId="0" borderId="17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1" fillId="0" borderId="0" xfId="0" applyFont="1" applyAlignment="1">
      <alignment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" fontId="6" fillId="0" borderId="16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vertical="center"/>
    </xf>
    <xf numFmtId="1" fontId="6" fillId="0" borderId="26" xfId="0" applyNumberFormat="1" applyFont="1" applyBorder="1" applyAlignment="1">
      <alignment/>
    </xf>
    <xf numFmtId="1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6" xfId="0" applyFont="1" applyBorder="1" applyAlignment="1">
      <alignment/>
    </xf>
    <xf numFmtId="1" fontId="6" fillId="0" borderId="15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34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" fontId="7" fillId="0" borderId="15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1" fontId="7" fillId="0" borderId="16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7" fillId="34" borderId="30" xfId="0" applyFont="1" applyFill="1" applyBorder="1" applyAlignment="1">
      <alignment/>
    </xf>
    <xf numFmtId="0" fontId="7" fillId="0" borderId="30" xfId="0" applyFont="1" applyBorder="1" applyAlignment="1">
      <alignment/>
    </xf>
    <xf numFmtId="0" fontId="7" fillId="34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12" fillId="0" borderId="17" xfId="0" applyFont="1" applyBorder="1" applyAlignment="1">
      <alignment horizontal="right" vertical="center"/>
    </xf>
    <xf numFmtId="0" fontId="12" fillId="0" borderId="3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right"/>
    </xf>
    <xf numFmtId="0" fontId="6" fillId="0" borderId="15" xfId="0" applyFont="1" applyBorder="1" applyAlignment="1">
      <alignment vertical="center"/>
    </xf>
    <xf numFmtId="1" fontId="6" fillId="0" borderId="15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1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7" fillId="0" borderId="14" xfId="0" applyFont="1" applyBorder="1" applyAlignment="1">
      <alignment shrinkToFit="1"/>
    </xf>
    <xf numFmtId="1" fontId="7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0" fontId="12" fillId="0" borderId="14" xfId="0" applyFont="1" applyBorder="1" applyAlignment="1">
      <alignment horizontal="right"/>
    </xf>
    <xf numFmtId="0" fontId="12" fillId="0" borderId="14" xfId="0" applyFont="1" applyBorder="1" applyAlignment="1">
      <alignment horizontal="right" vertical="center"/>
    </xf>
    <xf numFmtId="0" fontId="11" fillId="34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1" fontId="6" fillId="0" borderId="33" xfId="0" applyNumberFormat="1" applyFont="1" applyBorder="1" applyAlignment="1">
      <alignment/>
    </xf>
    <xf numFmtId="1" fontId="6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16" fillId="0" borderId="14" xfId="0" applyFont="1" applyBorder="1" applyAlignment="1">
      <alignment vertical="center" wrapText="1"/>
    </xf>
    <xf numFmtId="0" fontId="1" fillId="33" borderId="36" xfId="0" applyFont="1" applyFill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1" fillId="33" borderId="0" xfId="0" applyFont="1" applyFill="1" applyBorder="1" applyAlignment="1">
      <alignment horizontal="centerContinuous"/>
    </xf>
    <xf numFmtId="0" fontId="1" fillId="33" borderId="37" xfId="0" applyFont="1" applyFill="1" applyBorder="1" applyAlignment="1">
      <alignment horizontal="centerContinuous"/>
    </xf>
    <xf numFmtId="0" fontId="1" fillId="33" borderId="38" xfId="0" applyFont="1" applyFill="1" applyBorder="1" applyAlignment="1">
      <alignment horizontal="centerContinuous"/>
    </xf>
    <xf numFmtId="0" fontId="1" fillId="33" borderId="39" xfId="0" applyFont="1" applyFill="1" applyBorder="1" applyAlignment="1">
      <alignment horizontal="centerContinuous"/>
    </xf>
    <xf numFmtId="0" fontId="1" fillId="33" borderId="32" xfId="0" applyFont="1" applyFill="1" applyBorder="1" applyAlignment="1">
      <alignment horizontal="centerContinuous"/>
    </xf>
    <xf numFmtId="0" fontId="1" fillId="33" borderId="40" xfId="0" applyFont="1" applyFill="1" applyBorder="1" applyAlignment="1">
      <alignment horizontal="centerContinuous"/>
    </xf>
    <xf numFmtId="0" fontId="1" fillId="33" borderId="41" xfId="0" applyFont="1" applyFill="1" applyBorder="1" applyAlignment="1">
      <alignment horizontal="centerContinuous"/>
    </xf>
    <xf numFmtId="0" fontId="1" fillId="35" borderId="39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 vertical="center" wrapText="1"/>
    </xf>
    <xf numFmtId="0" fontId="1" fillId="35" borderId="0" xfId="0" applyFont="1" applyFill="1" applyBorder="1" applyAlignment="1">
      <alignment wrapText="1"/>
    </xf>
    <xf numFmtId="0" fontId="2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1" fillId="35" borderId="0" xfId="0" applyFont="1" applyFill="1" applyBorder="1" applyAlignment="1">
      <alignment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center" vertical="center" wrapText="1"/>
    </xf>
    <xf numFmtId="172" fontId="1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vertical="center" wrapText="1"/>
    </xf>
    <xf numFmtId="0" fontId="16" fillId="35" borderId="14" xfId="0" applyFont="1" applyFill="1" applyBorder="1" applyAlignment="1">
      <alignment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35" xfId="0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1" fillId="33" borderId="39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/>
    </xf>
    <xf numFmtId="0" fontId="1" fillId="33" borderId="37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4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38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R98P8UJX\grille6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ille6"/>
      <sheetName val="grille6fixe"/>
      <sheetName val="grille8"/>
      <sheetName val="grille8fixe"/>
      <sheetName val="Feuil3"/>
      <sheetName val="Feuil4"/>
      <sheetName val="Feuil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D28" sqref="D28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44" t="s">
        <v>47</v>
      </c>
      <c r="B1" s="145"/>
      <c r="C1" s="145"/>
      <c r="D1" s="145"/>
      <c r="E1" s="145"/>
      <c r="F1" s="145"/>
      <c r="G1" s="146"/>
    </row>
    <row r="2" spans="1:7" ht="21.75" customHeight="1">
      <c r="A2" s="147" t="s">
        <v>30</v>
      </c>
      <c r="B2" s="148"/>
      <c r="C2" s="148"/>
      <c r="D2" s="148"/>
      <c r="E2" s="148"/>
      <c r="F2" s="148"/>
      <c r="G2" s="149"/>
    </row>
    <row r="3" spans="1:7" ht="21.75" customHeight="1" thickBot="1">
      <c r="A3" s="150" t="s">
        <v>36</v>
      </c>
      <c r="B3" s="151"/>
      <c r="C3" s="151"/>
      <c r="D3" s="151"/>
      <c r="E3" s="151"/>
      <c r="F3" s="151"/>
      <c r="G3" s="152"/>
    </row>
    <row r="4" spans="1:15" ht="15.75">
      <c r="A4" s="8"/>
      <c r="B4" s="8"/>
      <c r="C4" s="9"/>
      <c r="D4" s="8"/>
      <c r="I4" s="127"/>
      <c r="J4" s="127"/>
      <c r="K4" s="127"/>
      <c r="L4" s="127"/>
      <c r="M4" s="127"/>
      <c r="N4" s="127"/>
      <c r="O4" s="127"/>
    </row>
    <row r="5" spans="9:15" ht="16.5" thickBot="1">
      <c r="I5" s="129"/>
      <c r="J5" s="130"/>
      <c r="K5" s="130"/>
      <c r="L5" s="130"/>
      <c r="M5" s="131"/>
      <c r="N5" s="130"/>
      <c r="O5" s="127"/>
    </row>
    <row r="6" spans="1:15" s="4" customFormat="1" ht="19.5" customHeight="1" thickBot="1">
      <c r="A6" s="1" t="s">
        <v>0</v>
      </c>
      <c r="B6" s="2" t="s">
        <v>1</v>
      </c>
      <c r="C6" s="2" t="s">
        <v>2</v>
      </c>
      <c r="D6" s="143" t="s">
        <v>3</v>
      </c>
      <c r="E6" s="143"/>
      <c r="F6" s="2" t="s">
        <v>2</v>
      </c>
      <c r="G6" s="3" t="s">
        <v>4</v>
      </c>
      <c r="I6" s="132"/>
      <c r="J6" s="133"/>
      <c r="K6" s="133"/>
      <c r="L6" s="133"/>
      <c r="M6" s="133"/>
      <c r="N6" s="133"/>
      <c r="O6" s="128"/>
    </row>
    <row r="7" spans="1:15" s="4" customFormat="1" ht="22.5" customHeight="1" thickBot="1">
      <c r="A7" s="135">
        <v>1</v>
      </c>
      <c r="B7" s="136">
        <v>0.375</v>
      </c>
      <c r="C7" s="137" t="s">
        <v>31</v>
      </c>
      <c r="D7" s="135">
        <v>7</v>
      </c>
      <c r="E7" s="135">
        <v>5</v>
      </c>
      <c r="F7" s="137" t="s">
        <v>32</v>
      </c>
      <c r="G7" s="138" t="s">
        <v>37</v>
      </c>
      <c r="I7" s="132"/>
      <c r="J7" s="133"/>
      <c r="K7" s="133"/>
      <c r="L7" s="133"/>
      <c r="M7" s="133"/>
      <c r="N7" s="133"/>
      <c r="O7" s="128"/>
    </row>
    <row r="8" spans="1:15" s="4" customFormat="1" ht="22.5" customHeight="1" thickBot="1">
      <c r="A8" s="135">
        <v>2</v>
      </c>
      <c r="B8" s="136">
        <f aca="true" t="shared" si="0" ref="B8:B16">B7+"0:25"</f>
        <v>0.3923611111111111</v>
      </c>
      <c r="C8" s="137" t="s">
        <v>33</v>
      </c>
      <c r="D8" s="135">
        <v>7</v>
      </c>
      <c r="E8" s="135">
        <v>5</v>
      </c>
      <c r="F8" s="137" t="s">
        <v>34</v>
      </c>
      <c r="G8" s="139" t="s">
        <v>39</v>
      </c>
      <c r="I8" s="132"/>
      <c r="J8" s="133"/>
      <c r="K8" s="133"/>
      <c r="L8" s="133"/>
      <c r="M8" s="133"/>
      <c r="N8" s="133"/>
      <c r="O8" s="128"/>
    </row>
    <row r="9" spans="1:15" s="4" customFormat="1" ht="22.5" customHeight="1" thickBot="1">
      <c r="A9" s="135">
        <v>3</v>
      </c>
      <c r="B9" s="136">
        <f t="shared" si="0"/>
        <v>0.4097222222222222</v>
      </c>
      <c r="C9" s="137" t="s">
        <v>35</v>
      </c>
      <c r="D9" s="135">
        <v>5</v>
      </c>
      <c r="E9" s="135">
        <v>8</v>
      </c>
      <c r="F9" s="137" t="str">
        <f>+$C$7</f>
        <v>Chaumont HA</v>
      </c>
      <c r="G9" s="138" t="s">
        <v>40</v>
      </c>
      <c r="I9" s="134"/>
      <c r="J9" s="133"/>
      <c r="K9" s="133"/>
      <c r="L9" s="133"/>
      <c r="M9" s="133"/>
      <c r="N9" s="133"/>
      <c r="O9" s="128"/>
    </row>
    <row r="10" spans="1:16" s="4" customFormat="1" ht="22.5" customHeight="1" thickBot="1">
      <c r="A10" s="135">
        <v>4</v>
      </c>
      <c r="B10" s="136">
        <f t="shared" si="0"/>
        <v>0.4270833333333333</v>
      </c>
      <c r="C10" s="137" t="str">
        <f>+$C$8</f>
        <v>AVH Paris R.</v>
      </c>
      <c r="D10" s="135">
        <v>7</v>
      </c>
      <c r="E10" s="135">
        <v>4</v>
      </c>
      <c r="F10" s="137" t="str">
        <f>+$F$7</f>
        <v>CAH Clermont-Fd R.</v>
      </c>
      <c r="G10" s="138" t="s">
        <v>38</v>
      </c>
      <c r="I10" s="128"/>
      <c r="J10" s="128"/>
      <c r="K10" s="128"/>
      <c r="L10" s="128"/>
      <c r="M10" s="128"/>
      <c r="N10" s="128"/>
      <c r="O10" s="128"/>
      <c r="P10" s="4">
        <f>SUM(O6:O9)/2</f>
        <v>0</v>
      </c>
    </row>
    <row r="11" spans="1:7" s="4" customFormat="1" ht="22.5" customHeight="1" thickBot="1">
      <c r="A11" s="135">
        <v>5</v>
      </c>
      <c r="B11" s="136">
        <f t="shared" si="0"/>
        <v>0.4444444444444444</v>
      </c>
      <c r="C11" s="137" t="str">
        <f>+$F$8</f>
        <v>ASAA Strasbourg R.</v>
      </c>
      <c r="D11" s="135">
        <v>4</v>
      </c>
      <c r="E11" s="135">
        <v>10</v>
      </c>
      <c r="F11" s="137" t="str">
        <f>+$C$9</f>
        <v>COPAA Paris R.</v>
      </c>
      <c r="G11" s="138" t="s">
        <v>37</v>
      </c>
    </row>
    <row r="12" spans="1:7" s="4" customFormat="1" ht="22.5" customHeight="1" thickBot="1">
      <c r="A12" s="135">
        <v>6</v>
      </c>
      <c r="B12" s="136">
        <f t="shared" si="0"/>
        <v>0.4618055555555555</v>
      </c>
      <c r="C12" s="137" t="str">
        <f>+$C$7</f>
        <v>Chaumont HA</v>
      </c>
      <c r="D12" s="135">
        <v>3</v>
      </c>
      <c r="E12" s="135">
        <v>6</v>
      </c>
      <c r="F12" s="137" t="str">
        <f>+$C$8</f>
        <v>AVH Paris R.</v>
      </c>
      <c r="G12" s="139" t="s">
        <v>39</v>
      </c>
    </row>
    <row r="13" spans="1:7" s="4" customFormat="1" ht="22.5" customHeight="1" thickBot="1">
      <c r="A13" s="135">
        <v>7</v>
      </c>
      <c r="B13" s="136">
        <f t="shared" si="0"/>
        <v>0.47916666666666663</v>
      </c>
      <c r="C13" s="137" t="str">
        <f>+$F$7</f>
        <v>CAH Clermont-Fd R.</v>
      </c>
      <c r="D13" s="135">
        <v>4</v>
      </c>
      <c r="E13" s="135">
        <v>4</v>
      </c>
      <c r="F13" s="137" t="str">
        <f>+$C$9</f>
        <v>COPAA Paris R.</v>
      </c>
      <c r="G13" s="138" t="s">
        <v>40</v>
      </c>
    </row>
    <row r="14" spans="1:7" s="4" customFormat="1" ht="22.5" customHeight="1" thickBot="1">
      <c r="A14" s="135">
        <v>8</v>
      </c>
      <c r="B14" s="136">
        <f t="shared" si="0"/>
        <v>0.49652777777777773</v>
      </c>
      <c r="C14" s="137" t="str">
        <f>+$F$8</f>
        <v>ASAA Strasbourg R.</v>
      </c>
      <c r="D14" s="135">
        <v>0</v>
      </c>
      <c r="E14" s="135">
        <v>10</v>
      </c>
      <c r="F14" s="137" t="str">
        <f>+$C$7</f>
        <v>Chaumont HA</v>
      </c>
      <c r="G14" s="139" t="s">
        <v>39</v>
      </c>
    </row>
    <row r="15" spans="1:7" s="4" customFormat="1" ht="22.5" customHeight="1" thickBot="1">
      <c r="A15" s="135">
        <v>9</v>
      </c>
      <c r="B15" s="136">
        <f t="shared" si="0"/>
        <v>0.5138888888888888</v>
      </c>
      <c r="C15" s="137" t="str">
        <f>+$C$9</f>
        <v>COPAA Paris R.</v>
      </c>
      <c r="D15" s="135">
        <v>5</v>
      </c>
      <c r="E15" s="135">
        <v>5</v>
      </c>
      <c r="F15" s="137" t="str">
        <f>+$C$8</f>
        <v>AVH Paris R.</v>
      </c>
      <c r="G15" s="138" t="s">
        <v>37</v>
      </c>
    </row>
    <row r="16" spans="1:7" s="4" customFormat="1" ht="22.5" customHeight="1" thickBot="1">
      <c r="A16" s="135">
        <v>10</v>
      </c>
      <c r="B16" s="136">
        <f t="shared" si="0"/>
        <v>0.53125</v>
      </c>
      <c r="C16" s="137" t="str">
        <f>+$F$7</f>
        <v>CAH Clermont-Fd R.</v>
      </c>
      <c r="D16" s="135">
        <v>10</v>
      </c>
      <c r="E16" s="135">
        <v>5</v>
      </c>
      <c r="F16" s="137" t="str">
        <f>+$F$8</f>
        <v>ASAA Strasbourg R.</v>
      </c>
      <c r="G16" s="138" t="s">
        <v>40</v>
      </c>
    </row>
    <row r="17" spans="1:7" s="4" customFormat="1" ht="22.5" customHeight="1" thickBot="1">
      <c r="A17" s="140" t="s">
        <v>26</v>
      </c>
      <c r="B17" s="141"/>
      <c r="C17" s="141"/>
      <c r="D17" s="141"/>
      <c r="E17" s="141"/>
      <c r="F17" s="142"/>
      <c r="G17" s="138"/>
    </row>
    <row r="18" spans="1:7" s="4" customFormat="1" ht="22.5" customHeight="1" thickBot="1">
      <c r="A18" s="135">
        <v>11</v>
      </c>
      <c r="B18" s="136">
        <f>B16+"0:30"</f>
        <v>0.5520833333333334</v>
      </c>
      <c r="C18" s="137" t="str">
        <f>+$C$8</f>
        <v>AVH Paris R.</v>
      </c>
      <c r="D18" s="135">
        <v>10</v>
      </c>
      <c r="E18" s="135">
        <v>6</v>
      </c>
      <c r="F18" s="137" t="str">
        <f>$C$7</f>
        <v>Chaumont HA</v>
      </c>
      <c r="G18" s="138" t="s">
        <v>40</v>
      </c>
    </row>
    <row r="19" spans="1:7" s="4" customFormat="1" ht="22.5" customHeight="1" thickBot="1">
      <c r="A19" s="135">
        <v>12</v>
      </c>
      <c r="B19" s="136">
        <f aca="true" t="shared" si="1" ref="B19:B27">B18+"0:25"</f>
        <v>0.5694444444444445</v>
      </c>
      <c r="C19" s="137" t="str">
        <f>+$F$8</f>
        <v>ASAA Strasbourg R.</v>
      </c>
      <c r="D19" s="135">
        <v>3</v>
      </c>
      <c r="E19" s="135">
        <v>5</v>
      </c>
      <c r="F19" s="137" t="str">
        <f>+$F$7</f>
        <v>CAH Clermont-Fd R.</v>
      </c>
      <c r="G19" s="138" t="s">
        <v>38</v>
      </c>
    </row>
    <row r="20" spans="1:7" s="4" customFormat="1" ht="22.5" customHeight="1" thickBot="1">
      <c r="A20" s="135">
        <v>13</v>
      </c>
      <c r="B20" s="136">
        <f t="shared" si="1"/>
        <v>0.5868055555555557</v>
      </c>
      <c r="C20" s="137" t="str">
        <f>$C$7</f>
        <v>Chaumont HA</v>
      </c>
      <c r="D20" s="135">
        <v>6</v>
      </c>
      <c r="E20" s="135">
        <v>5</v>
      </c>
      <c r="F20" s="137" t="str">
        <f>+$C$9</f>
        <v>COPAA Paris R.</v>
      </c>
      <c r="G20" s="138" t="s">
        <v>37</v>
      </c>
    </row>
    <row r="21" spans="1:7" s="4" customFormat="1" ht="22.5" customHeight="1" thickBot="1">
      <c r="A21" s="135">
        <v>14</v>
      </c>
      <c r="B21" s="136">
        <f t="shared" si="1"/>
        <v>0.6041666666666669</v>
      </c>
      <c r="C21" s="137" t="str">
        <f>+$C$8</f>
        <v>AVH Paris R.</v>
      </c>
      <c r="D21" s="135">
        <v>4</v>
      </c>
      <c r="E21" s="135">
        <v>3</v>
      </c>
      <c r="F21" s="137" t="str">
        <f>+$F$7</f>
        <v>CAH Clermont-Fd R.</v>
      </c>
      <c r="G21" s="139" t="s">
        <v>39</v>
      </c>
    </row>
    <row r="22" spans="1:7" s="4" customFormat="1" ht="22.5" customHeight="1" thickBot="1">
      <c r="A22" s="135">
        <v>15</v>
      </c>
      <c r="B22" s="136">
        <f t="shared" si="1"/>
        <v>0.621527777777778</v>
      </c>
      <c r="C22" s="137" t="str">
        <f>+$C$9</f>
        <v>COPAA Paris R.</v>
      </c>
      <c r="D22" s="135">
        <v>3</v>
      </c>
      <c r="E22" s="135">
        <v>5</v>
      </c>
      <c r="F22" s="137" t="str">
        <f>+$F$8</f>
        <v>ASAA Strasbourg R.</v>
      </c>
      <c r="G22" s="138" t="s">
        <v>38</v>
      </c>
    </row>
    <row r="23" spans="1:7" s="4" customFormat="1" ht="22.5" customHeight="1" thickBot="1">
      <c r="A23" s="135">
        <v>16</v>
      </c>
      <c r="B23" s="136">
        <f t="shared" si="1"/>
        <v>0.6388888888888892</v>
      </c>
      <c r="C23" s="137" t="str">
        <f>+$F$7</f>
        <v>CAH Clermont-Fd R.</v>
      </c>
      <c r="D23" s="135">
        <v>4</v>
      </c>
      <c r="E23" s="135">
        <v>5</v>
      </c>
      <c r="F23" s="137" t="str">
        <f>$C$7</f>
        <v>Chaumont HA</v>
      </c>
      <c r="G23" s="138" t="s">
        <v>37</v>
      </c>
    </row>
    <row r="24" spans="1:7" s="4" customFormat="1" ht="22.5" customHeight="1" thickBot="1">
      <c r="A24" s="135">
        <v>17</v>
      </c>
      <c r="B24" s="136">
        <f t="shared" si="1"/>
        <v>0.6562500000000003</v>
      </c>
      <c r="C24" s="137" t="str">
        <f>+$C$9</f>
        <v>COPAA Paris R.</v>
      </c>
      <c r="D24" s="135">
        <v>3</v>
      </c>
      <c r="E24" s="135">
        <v>2</v>
      </c>
      <c r="F24" s="137" t="str">
        <f>+$C$8</f>
        <v>AVH Paris R.</v>
      </c>
      <c r="G24" s="138" t="s">
        <v>40</v>
      </c>
    </row>
    <row r="25" spans="1:7" s="4" customFormat="1" ht="22.5" customHeight="1" thickBot="1">
      <c r="A25" s="135">
        <v>18</v>
      </c>
      <c r="B25" s="136">
        <f t="shared" si="1"/>
        <v>0.6736111111111115</v>
      </c>
      <c r="C25" s="137" t="str">
        <f>$C$7</f>
        <v>Chaumont HA</v>
      </c>
      <c r="D25" s="135">
        <v>7</v>
      </c>
      <c r="E25" s="135">
        <v>2</v>
      </c>
      <c r="F25" s="137" t="str">
        <f>+$F$8</f>
        <v>ASAA Strasbourg R.</v>
      </c>
      <c r="G25" s="139" t="s">
        <v>39</v>
      </c>
    </row>
    <row r="26" spans="1:7" s="4" customFormat="1" ht="22.5" customHeight="1" thickBot="1">
      <c r="A26" s="135">
        <v>19</v>
      </c>
      <c r="B26" s="136">
        <f t="shared" si="1"/>
        <v>0.6909722222222227</v>
      </c>
      <c r="C26" s="137" t="str">
        <f>+$F$7</f>
        <v>CAH Clermont-Fd R.</v>
      </c>
      <c r="D26" s="135">
        <v>5</v>
      </c>
      <c r="E26" s="135">
        <v>4</v>
      </c>
      <c r="F26" s="137" t="str">
        <f>+$C$9</f>
        <v>COPAA Paris R.</v>
      </c>
      <c r="G26" s="138" t="s">
        <v>38</v>
      </c>
    </row>
    <row r="27" spans="1:7" s="4" customFormat="1" ht="22.5" customHeight="1" thickBot="1">
      <c r="A27" s="135">
        <v>20</v>
      </c>
      <c r="B27" s="136">
        <f t="shared" si="1"/>
        <v>0.7083333333333338</v>
      </c>
      <c r="C27" s="137" t="str">
        <f>+$F$8</f>
        <v>ASAA Strasbourg R.</v>
      </c>
      <c r="D27" s="135">
        <v>3</v>
      </c>
      <c r="E27" s="135">
        <v>5</v>
      </c>
      <c r="F27" s="137" t="str">
        <f>+$C$8</f>
        <v>AVH Paris R.</v>
      </c>
      <c r="G27" s="138" t="s">
        <v>37</v>
      </c>
    </row>
    <row r="28" spans="1:7" ht="15.75">
      <c r="A28" s="11"/>
      <c r="B28" s="11"/>
      <c r="C28" s="12"/>
      <c r="D28" s="11"/>
      <c r="E28" s="11"/>
      <c r="F28" s="12"/>
      <c r="G28" s="12"/>
    </row>
  </sheetData>
  <sheetProtection/>
  <mergeCells count="5">
    <mergeCell ref="A17:F17"/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AA15" sqref="AA15"/>
    </sheetView>
  </sheetViews>
  <sheetFormatPr defaultColWidth="11.421875" defaultRowHeight="12.75"/>
  <cols>
    <col min="1" max="1" width="4.00390625" style="7" customWidth="1"/>
    <col min="2" max="25" width="5.7109375" style="7" customWidth="1"/>
    <col min="26" max="16384" width="11.421875" style="7" customWidth="1"/>
  </cols>
  <sheetData>
    <row r="1" spans="1:25" ht="21.75" customHeight="1">
      <c r="A1" s="116" t="str">
        <f>'planning T1'!A1:G1</f>
        <v>CHALLENGE NATIONAL TORBALL ANTHV/UNADEV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25"/>
      <c r="R1" s="126"/>
      <c r="S1" s="126"/>
      <c r="T1" s="126"/>
      <c r="U1" s="126"/>
      <c r="V1" s="126"/>
      <c r="W1" s="126"/>
      <c r="X1" s="126"/>
      <c r="Y1" s="126"/>
    </row>
    <row r="2" spans="1:25" ht="21.75" customHeight="1">
      <c r="A2" s="121" t="str">
        <f>'planning T1'!A2:G2</f>
        <v>Niveau 4 masculin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25"/>
      <c r="R2" s="126"/>
      <c r="S2" s="126"/>
      <c r="T2" s="126"/>
      <c r="U2" s="126"/>
      <c r="V2" s="126"/>
      <c r="W2" s="126"/>
      <c r="X2" s="126"/>
      <c r="Y2" s="126"/>
    </row>
    <row r="3" spans="1:25" ht="21.75" customHeight="1" thickBot="1">
      <c r="A3" s="119" t="str">
        <f>'planning T1'!A3:G3</f>
        <v>Premier tour : CAH Clermont-Ferrand, le 23/01/2016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5"/>
      <c r="R3" s="126"/>
      <c r="S3" s="126"/>
      <c r="T3" s="126"/>
      <c r="U3" s="126"/>
      <c r="V3" s="126"/>
      <c r="W3" s="126"/>
      <c r="X3" s="126"/>
      <c r="Y3" s="126"/>
    </row>
    <row r="4" ht="16.5" thickBot="1"/>
    <row r="5" spans="2:16" s="10" customFormat="1" ht="30" customHeight="1" thickBot="1">
      <c r="B5" s="153" t="str">
        <f>'planning T1'!C7</f>
        <v>Chaumont HA</v>
      </c>
      <c r="C5" s="154"/>
      <c r="D5" s="155"/>
      <c r="E5" s="153" t="str">
        <f>'planning T1'!F7</f>
        <v>CAH Clermont-Fd R.</v>
      </c>
      <c r="F5" s="154"/>
      <c r="G5" s="155"/>
      <c r="H5" s="153" t="str">
        <f>'planning T1'!C8</f>
        <v>AVH Paris R.</v>
      </c>
      <c r="I5" s="154"/>
      <c r="J5" s="155"/>
      <c r="K5" s="153" t="str">
        <f>'planning T1'!F8</f>
        <v>ASAA Strasbourg R.</v>
      </c>
      <c r="L5" s="154"/>
      <c r="M5" s="155"/>
      <c r="N5" s="153" t="str">
        <f>'planning T1'!C9</f>
        <v>COPAA Paris R.</v>
      </c>
      <c r="O5" s="154"/>
      <c r="P5" s="155"/>
    </row>
    <row r="6" spans="2:16" s="17" customFormat="1" ht="15.75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16" s="22" customFormat="1" ht="15.75" thickBot="1">
      <c r="A7" s="21">
        <v>1</v>
      </c>
      <c r="B7" s="21">
        <f>IF(ISBLANK('planning T1'!D7),"",('planning T1'!D7))</f>
        <v>7</v>
      </c>
      <c r="C7" s="21">
        <f>IF(ISBLANK('planning T1'!E7),"",('planning T1'!E7))</f>
        <v>5</v>
      </c>
      <c r="D7" s="21">
        <f aca="true" t="shared" si="0" ref="D7:D14">IF(B7="","",IF(B7&gt;C7,2,1)*IF(B7&lt;C7,0,1))</f>
        <v>2</v>
      </c>
      <c r="E7" s="21">
        <f>IF(ISBLANK('planning T1'!E7),"",('planning T1'!E7))</f>
        <v>5</v>
      </c>
      <c r="F7" s="21">
        <f>IF(ISBLANK('planning T1'!D7),"",('planning T1'!D7))</f>
        <v>7</v>
      </c>
      <c r="G7" s="21">
        <f aca="true" t="shared" si="1" ref="G7:G14">IF(E7="","",IF(E7&gt;F7,2,1)*IF(E7&lt;F7,0,1))</f>
        <v>0</v>
      </c>
      <c r="H7" s="21">
        <f>IF(ISBLANK('planning T1'!D8),"",('planning T1'!D8))</f>
        <v>7</v>
      </c>
      <c r="I7" s="21">
        <f>IF(ISBLANK('planning T1'!E8),"",('planning T1'!E8))</f>
        <v>5</v>
      </c>
      <c r="J7" s="21">
        <f aca="true" t="shared" si="2" ref="J7:J14">IF(H7="","",IF(H7&gt;I7,2,1)*IF(H7&lt;I7,0,1))</f>
        <v>2</v>
      </c>
      <c r="K7" s="21">
        <f>IF(ISBLANK('planning T1'!E8),"",('planning T1'!E8))</f>
        <v>5</v>
      </c>
      <c r="L7" s="21">
        <f>IF(ISBLANK('planning T1'!D8),"",('planning T1'!D8))</f>
        <v>7</v>
      </c>
      <c r="M7" s="21">
        <f aca="true" t="shared" si="3" ref="M7:M14">IF(K7="","",IF(K7&gt;L7,2,1)*IF(K7&lt;L7,0,1))</f>
        <v>0</v>
      </c>
      <c r="N7" s="21">
        <f>IF(ISBLANK('planning T1'!D9),"",('planning T1'!D9))</f>
        <v>5</v>
      </c>
      <c r="O7" s="21">
        <f>IF(ISBLANK('planning T1'!E9),"",('planning T1'!E9))</f>
        <v>8</v>
      </c>
      <c r="P7" s="21">
        <f aca="true" t="shared" si="4" ref="P7:P14">IF(N7="","",IF(N7&gt;O7,2,1)*IF(N7&lt;O7,0,1))</f>
        <v>0</v>
      </c>
    </row>
    <row r="8" spans="1:16" s="22" customFormat="1" ht="15.75" thickBot="1">
      <c r="A8" s="21">
        <v>2</v>
      </c>
      <c r="B8" s="21">
        <f>IF(ISBLANK('planning T1'!E9),"",('planning T1'!E9))</f>
        <v>8</v>
      </c>
      <c r="C8" s="21">
        <f>IF(ISBLANK('planning T1'!D9),"",('planning T1'!D9))</f>
        <v>5</v>
      </c>
      <c r="D8" s="21">
        <f t="shared" si="0"/>
        <v>2</v>
      </c>
      <c r="E8" s="21">
        <f>IF(ISBLANK('planning T1'!E10),"",('planning T1'!E10))</f>
        <v>4</v>
      </c>
      <c r="F8" s="21">
        <f>IF(ISBLANK('planning T1'!D10),"",('planning T1'!D10))</f>
        <v>7</v>
      </c>
      <c r="G8" s="21">
        <f t="shared" si="1"/>
        <v>0</v>
      </c>
      <c r="H8" s="21">
        <f>IF(ISBLANK('planning T1'!D10),"",('planning T1'!D10))</f>
        <v>7</v>
      </c>
      <c r="I8" s="21">
        <f>IF(ISBLANK('planning T1'!E10),"",('planning T1'!E10))</f>
        <v>4</v>
      </c>
      <c r="J8" s="21">
        <f t="shared" si="2"/>
        <v>2</v>
      </c>
      <c r="K8" s="21">
        <f>IF(ISBLANK('planning T1'!D11),"",('planning T1'!D11))</f>
        <v>4</v>
      </c>
      <c r="L8" s="21">
        <f>IF(ISBLANK('planning T1'!E11),"",('planning T1'!E11))</f>
        <v>10</v>
      </c>
      <c r="M8" s="21">
        <f t="shared" si="3"/>
        <v>0</v>
      </c>
      <c r="N8" s="21">
        <f>IF(ISBLANK('planning T1'!E11),"",('planning T1'!E11))</f>
        <v>10</v>
      </c>
      <c r="O8" s="21">
        <f>IF(ISBLANK('planning T1'!D11),"",('planning T1'!D11))</f>
        <v>4</v>
      </c>
      <c r="P8" s="21">
        <f>IF(N8="","",IF(N8&gt;O8,2,1)*IF(N8&lt;O8,0,1))</f>
        <v>2</v>
      </c>
    </row>
    <row r="9" spans="1:16" s="22" customFormat="1" ht="15.75" thickBot="1">
      <c r="A9" s="21">
        <v>3</v>
      </c>
      <c r="B9" s="21">
        <f>IF(ISBLANK('planning T1'!D12),"",('planning T1'!D12))</f>
        <v>3</v>
      </c>
      <c r="C9" s="21">
        <f>IF(ISBLANK('planning T1'!E12),"",('planning T1'!E12))</f>
        <v>6</v>
      </c>
      <c r="D9" s="21">
        <f t="shared" si="0"/>
        <v>0</v>
      </c>
      <c r="E9" s="21">
        <f>IF(ISBLANK('planning T1'!D13),"",('planning T1'!D13))</f>
        <v>4</v>
      </c>
      <c r="F9" s="21">
        <f>IF(ISBLANK('planning T1'!E13),"",('planning T1'!E13))</f>
        <v>4</v>
      </c>
      <c r="G9" s="21">
        <f t="shared" si="1"/>
        <v>1</v>
      </c>
      <c r="H9" s="21">
        <f>IF(ISBLANK('planning T1'!E12),"",('planning T1'!E12))</f>
        <v>6</v>
      </c>
      <c r="I9" s="21">
        <f>IF(ISBLANK('planning T1'!D12),"",('planning T1'!D12))</f>
        <v>3</v>
      </c>
      <c r="J9" s="21">
        <f t="shared" si="2"/>
        <v>2</v>
      </c>
      <c r="K9" s="21">
        <f>IF(ISBLANK('planning T1'!D14),"",('planning T1'!D14))</f>
        <v>0</v>
      </c>
      <c r="L9" s="21">
        <f>IF(ISBLANK('planning T1'!E14),"",('planning T1'!E14))</f>
        <v>10</v>
      </c>
      <c r="M9" s="21">
        <f t="shared" si="3"/>
        <v>0</v>
      </c>
      <c r="N9" s="21">
        <f>IF(ISBLANK('planning T1'!E13),"",('planning T1'!E13))</f>
        <v>4</v>
      </c>
      <c r="O9" s="21">
        <f>IF(ISBLANK('planning T1'!D13),"",('planning T1'!D13))</f>
        <v>4</v>
      </c>
      <c r="P9" s="21">
        <f t="shared" si="4"/>
        <v>1</v>
      </c>
    </row>
    <row r="10" spans="1:16" s="22" customFormat="1" ht="15.75" thickBot="1">
      <c r="A10" s="21">
        <v>4</v>
      </c>
      <c r="B10" s="21">
        <f>IF(ISBLANK('planning T1'!E14),"",('planning T1'!E14))</f>
        <v>10</v>
      </c>
      <c r="C10" s="21">
        <f>IF(ISBLANK('planning T1'!D14),"",('planning T1'!D14))</f>
        <v>0</v>
      </c>
      <c r="D10" s="21">
        <f t="shared" si="0"/>
        <v>2</v>
      </c>
      <c r="E10" s="21">
        <f>IF(ISBLANK('planning T1'!D16),"",('planning T1'!D16))</f>
        <v>10</v>
      </c>
      <c r="F10" s="21">
        <f>IF(ISBLANK('planning T1'!E16),"",('planning T1'!E16))</f>
        <v>5</v>
      </c>
      <c r="G10" s="21">
        <f t="shared" si="1"/>
        <v>2</v>
      </c>
      <c r="H10" s="21">
        <f>IF(ISBLANK('planning T1'!E15),"",('planning T1'!E15))</f>
        <v>5</v>
      </c>
      <c r="I10" s="21">
        <f>IF(ISBLANK('planning T1'!D15),"",('planning T1'!D15))</f>
        <v>5</v>
      </c>
      <c r="J10" s="21">
        <f t="shared" si="2"/>
        <v>1</v>
      </c>
      <c r="K10" s="21">
        <f>IF(ISBLANK('planning T1'!E16),"",('planning T1'!E16))</f>
        <v>5</v>
      </c>
      <c r="L10" s="21">
        <f>IF(ISBLANK('planning T1'!D16),"",('planning T1'!D16))</f>
        <v>10</v>
      </c>
      <c r="M10" s="21">
        <f t="shared" si="3"/>
        <v>0</v>
      </c>
      <c r="N10" s="21">
        <f>IF(ISBLANK('planning T1'!D15),"",('planning T1'!D15))</f>
        <v>5</v>
      </c>
      <c r="O10" s="21">
        <f>IF(ISBLANK('planning T1'!E15),"",('planning T1'!E15))</f>
        <v>5</v>
      </c>
      <c r="P10" s="21">
        <f t="shared" si="4"/>
        <v>1</v>
      </c>
    </row>
    <row r="11" spans="1:16" s="22" customFormat="1" ht="15.75" thickBot="1">
      <c r="A11" s="21">
        <v>5</v>
      </c>
      <c r="B11" s="21">
        <f>IF(ISBLANK('planning T1'!E18),"",('planning T1'!E18))</f>
        <v>6</v>
      </c>
      <c r="C11" s="21">
        <f>IF(ISBLANK('planning T1'!D18),"",('planning T1'!D18))</f>
        <v>10</v>
      </c>
      <c r="D11" s="21">
        <f t="shared" si="0"/>
        <v>0</v>
      </c>
      <c r="E11" s="21">
        <f>IF(ISBLANK('planning T1'!E19),"",('planning T1'!E19))</f>
        <v>5</v>
      </c>
      <c r="F11" s="21">
        <f>IF(ISBLANK('planning T1'!D19),"",('planning T1'!D19))</f>
        <v>3</v>
      </c>
      <c r="G11" s="21">
        <f t="shared" si="1"/>
        <v>2</v>
      </c>
      <c r="H11" s="21">
        <f>IF(ISBLANK('planning T1'!D18),"",('planning T1'!D18))</f>
        <v>10</v>
      </c>
      <c r="I11" s="21">
        <f>IF(ISBLANK('planning T1'!E18),"",('planning T1'!E18))</f>
        <v>6</v>
      </c>
      <c r="J11" s="21">
        <f t="shared" si="2"/>
        <v>2</v>
      </c>
      <c r="K11" s="21">
        <f>IF(ISBLANK('planning T1'!D19),"",('planning T1'!D19))</f>
        <v>3</v>
      </c>
      <c r="L11" s="21">
        <f>IF(ISBLANK('planning T1'!E19),"",('planning T1'!E19))</f>
        <v>5</v>
      </c>
      <c r="M11" s="21">
        <f t="shared" si="3"/>
        <v>0</v>
      </c>
      <c r="N11" s="21">
        <f>IF(ISBLANK('planning T1'!E20),"",('planning T1'!E20))</f>
        <v>5</v>
      </c>
      <c r="O11" s="21">
        <f>IF(ISBLANK('planning T1'!D20),"",('planning T1'!D20))</f>
        <v>6</v>
      </c>
      <c r="P11" s="21">
        <f t="shared" si="4"/>
        <v>0</v>
      </c>
    </row>
    <row r="12" spans="1:16" s="22" customFormat="1" ht="15.75" thickBot="1">
      <c r="A12" s="21">
        <v>6</v>
      </c>
      <c r="B12" s="21">
        <f>IF(ISBLANK('planning T1'!D20),"",('planning T1'!D20))</f>
        <v>6</v>
      </c>
      <c r="C12" s="21">
        <f>IF(ISBLANK('planning T1'!E20),"",('planning T1'!E20))</f>
        <v>5</v>
      </c>
      <c r="D12" s="21">
        <f>IF(B12="","",IF(B12&gt;C12,2,1)*IF(B12&lt;C12,0,1))</f>
        <v>2</v>
      </c>
      <c r="E12" s="21">
        <f>IF(ISBLANK('planning T1'!E21),"",('planning T1'!E21))</f>
        <v>3</v>
      </c>
      <c r="F12" s="21">
        <f>IF(ISBLANK('planning T1'!D21),"",('planning T1'!D21))</f>
        <v>4</v>
      </c>
      <c r="G12" s="21">
        <f>IF(E12="","",IF(E12&gt;F12,2,1)*IF(E12&lt;F12,0,1))</f>
        <v>0</v>
      </c>
      <c r="H12" s="21">
        <f>IF(ISBLANK('planning T1'!D21),"",('planning T1'!D21))</f>
        <v>4</v>
      </c>
      <c r="I12" s="21">
        <f>IF(ISBLANK('planning T1'!E21),"",('planning T1'!E21))</f>
        <v>3</v>
      </c>
      <c r="J12" s="21">
        <f t="shared" si="2"/>
        <v>2</v>
      </c>
      <c r="K12" s="21">
        <f>IF(ISBLANK('planning T1'!E22),"",('planning T1'!E22))</f>
        <v>5</v>
      </c>
      <c r="L12" s="21">
        <f>IF(ISBLANK('planning T1'!D22),"",('planning T1'!D22))</f>
        <v>3</v>
      </c>
      <c r="M12" s="21">
        <f t="shared" si="3"/>
        <v>2</v>
      </c>
      <c r="N12" s="21">
        <f>IF(ISBLANK('planning T1'!D22),"",('planning T1'!D22))</f>
        <v>3</v>
      </c>
      <c r="O12" s="21">
        <f>IF(ISBLANK('planning T1'!E22),"",('planning T1'!E22))</f>
        <v>5</v>
      </c>
      <c r="P12" s="21">
        <f>IF(N12="","",IF(N12&gt;O12,2,1)*IF(N12&lt;O12,0,1))</f>
        <v>0</v>
      </c>
    </row>
    <row r="13" spans="1:16" s="22" customFormat="1" ht="15.75" thickBot="1">
      <c r="A13" s="21">
        <v>7</v>
      </c>
      <c r="B13" s="21">
        <f>IF(ISBLANK('planning T1'!E23),"",('planning T1'!E23))</f>
        <v>5</v>
      </c>
      <c r="C13" s="21">
        <f>IF(ISBLANK('planning T1'!D23),"",('planning T1'!D23))</f>
        <v>4</v>
      </c>
      <c r="D13" s="21">
        <f>IF(B13="","",IF(B13&gt;C13,2,1)*IF(B13&lt;C13,0,1))</f>
        <v>2</v>
      </c>
      <c r="E13" s="21">
        <f>IF(ISBLANK('planning T1'!D23),"",('planning T1'!D23))</f>
        <v>4</v>
      </c>
      <c r="F13" s="21">
        <f>IF(ISBLANK('planning T1'!E23),"",('planning T1'!E23))</f>
        <v>5</v>
      </c>
      <c r="G13" s="21">
        <f>IF(E13="","",IF(E13&gt;F13,2,1)*IF(E13&lt;F13,0,1))</f>
        <v>0</v>
      </c>
      <c r="H13" s="21">
        <f>IF(ISBLANK('planning T1'!E24),"",('planning T1'!E24))</f>
        <v>2</v>
      </c>
      <c r="I13" s="21">
        <f>IF(ISBLANK('planning T1'!D24),"",('planning T1'!D24))</f>
        <v>3</v>
      </c>
      <c r="J13" s="21">
        <f t="shared" si="2"/>
        <v>0</v>
      </c>
      <c r="K13" s="21">
        <f>IF(ISBLANK('planning T1'!E25),"",('planning T1'!E25))</f>
        <v>2</v>
      </c>
      <c r="L13" s="21">
        <f>IF(ISBLANK('planning T1'!D25),"",('planning T1'!D25))</f>
        <v>7</v>
      </c>
      <c r="M13" s="21">
        <f t="shared" si="3"/>
        <v>0</v>
      </c>
      <c r="N13" s="21">
        <f>IF(ISBLANK('planning T1'!D24),"",('planning T1'!D24))</f>
        <v>3</v>
      </c>
      <c r="O13" s="21">
        <f>IF(ISBLANK('planning T1'!E24),"",('planning T1'!E24))</f>
        <v>2</v>
      </c>
      <c r="P13" s="21">
        <f>IF(N13="","",IF(N13&gt;O13,2,1)*IF(N13&lt;O13,0,1))</f>
        <v>2</v>
      </c>
    </row>
    <row r="14" spans="1:16" s="22" customFormat="1" ht="15.75" thickBot="1">
      <c r="A14" s="21">
        <v>8</v>
      </c>
      <c r="B14" s="21">
        <f>IF(ISBLANK('planning T1'!D25),"",('planning T1'!D25))</f>
        <v>7</v>
      </c>
      <c r="C14" s="21">
        <f>IF(ISBLANK('planning T1'!E25),"",('planning T1'!E25))</f>
        <v>2</v>
      </c>
      <c r="D14" s="21">
        <f t="shared" si="0"/>
        <v>2</v>
      </c>
      <c r="E14" s="21">
        <f>IF(ISBLANK('planning T1'!D26),"",('planning T1'!D26))</f>
        <v>5</v>
      </c>
      <c r="F14" s="21">
        <f>IF(ISBLANK('planning T1'!E26),"",('planning T1'!E26))</f>
        <v>4</v>
      </c>
      <c r="G14" s="21">
        <f t="shared" si="1"/>
        <v>2</v>
      </c>
      <c r="H14" s="21">
        <f>IF(ISBLANK('planning T1'!E27),"",('planning T1'!E27))</f>
        <v>5</v>
      </c>
      <c r="I14" s="21">
        <f>IF(ISBLANK('planning T1'!D27),"",('planning T1'!D27))</f>
        <v>3</v>
      </c>
      <c r="J14" s="21">
        <f t="shared" si="2"/>
        <v>2</v>
      </c>
      <c r="K14" s="21">
        <f>IF(ISBLANK('planning T1'!D27),"",('planning T1'!D27))</f>
        <v>3</v>
      </c>
      <c r="L14" s="21">
        <f>IF(ISBLANK('planning T1'!E27),"",('planning T1'!E27))</f>
        <v>5</v>
      </c>
      <c r="M14" s="21">
        <f t="shared" si="3"/>
        <v>0</v>
      </c>
      <c r="N14" s="21">
        <f>IF(ISBLANK('planning T1'!E26),"",('planning T1'!E26))</f>
        <v>4</v>
      </c>
      <c r="O14" s="21">
        <f>IF(ISBLANK('planning T1'!D26),"",('planning T1'!D26))</f>
        <v>5</v>
      </c>
      <c r="P14" s="21">
        <f t="shared" si="4"/>
        <v>0</v>
      </c>
    </row>
    <row r="15" s="17" customFormat="1" ht="49.5" customHeight="1" thickBot="1"/>
    <row r="16" spans="2:16" s="17" customFormat="1" ht="15.75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2:16" s="17" customFormat="1" ht="15.75" thickBot="1">
      <c r="B17" s="19">
        <f aca="true" t="shared" si="5" ref="B17:P17">IF(B7="","",SUM(B7:B14))</f>
        <v>52</v>
      </c>
      <c r="C17" s="19">
        <f t="shared" si="5"/>
        <v>37</v>
      </c>
      <c r="D17" s="19">
        <f t="shared" si="5"/>
        <v>12</v>
      </c>
      <c r="E17" s="19">
        <f t="shared" si="5"/>
        <v>40</v>
      </c>
      <c r="F17" s="19">
        <f t="shared" si="5"/>
        <v>39</v>
      </c>
      <c r="G17" s="19">
        <f t="shared" si="5"/>
        <v>7</v>
      </c>
      <c r="H17" s="19">
        <f t="shared" si="5"/>
        <v>46</v>
      </c>
      <c r="I17" s="19">
        <f t="shared" si="5"/>
        <v>32</v>
      </c>
      <c r="J17" s="19">
        <f t="shared" si="5"/>
        <v>13</v>
      </c>
      <c r="K17" s="19">
        <f t="shared" si="5"/>
        <v>27</v>
      </c>
      <c r="L17" s="19">
        <f t="shared" si="5"/>
        <v>57</v>
      </c>
      <c r="M17" s="19">
        <f t="shared" si="5"/>
        <v>2</v>
      </c>
      <c r="N17" s="19">
        <f t="shared" si="5"/>
        <v>39</v>
      </c>
      <c r="O17" s="19">
        <f t="shared" si="5"/>
        <v>39</v>
      </c>
      <c r="P17" s="19">
        <f t="shared" si="5"/>
        <v>6</v>
      </c>
    </row>
    <row r="18" spans="2:16" s="17" customFormat="1" ht="15.75" thickBot="1">
      <c r="B18" s="19">
        <f>IF(B17="","",B17-C17)</f>
        <v>15</v>
      </c>
      <c r="C18" s="19">
        <f>IF(C17="","",B17/C17)</f>
        <v>1.4054054054054055</v>
      </c>
      <c r="D18" s="19"/>
      <c r="E18" s="19">
        <f>IF(E17="","",E17-F17)</f>
        <v>1</v>
      </c>
      <c r="F18" s="19">
        <f>IF(F17="","",E17/F17)</f>
        <v>1.0256410256410255</v>
      </c>
      <c r="G18" s="19"/>
      <c r="H18" s="19">
        <f>IF(H17="","",H17-I17)</f>
        <v>14</v>
      </c>
      <c r="I18" s="19">
        <f>IF(I17="","",H17/I17)</f>
        <v>1.4375</v>
      </c>
      <c r="J18" s="19"/>
      <c r="K18" s="19">
        <f>IF(K17="","",K17-L17)</f>
        <v>-30</v>
      </c>
      <c r="L18" s="19">
        <f>IF(L17="","",K17/L17)</f>
        <v>0.47368421052631576</v>
      </c>
      <c r="M18" s="19"/>
      <c r="N18" s="19">
        <f>IF(N17="","",N17-O17)</f>
        <v>0</v>
      </c>
      <c r="O18" s="19">
        <f>IF(O17="","",N17/O17)</f>
        <v>1</v>
      </c>
      <c r="P18" s="19"/>
    </row>
    <row r="19" spans="2:16" s="17" customFormat="1" ht="15.75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="17" customFormat="1" ht="15"/>
    <row r="21" s="17" customFormat="1" ht="15"/>
  </sheetData>
  <sheetProtection/>
  <mergeCells count="5">
    <mergeCell ref="B5:D5"/>
    <mergeCell ref="E5:G5"/>
    <mergeCell ref="H5:J5"/>
    <mergeCell ref="N5:P5"/>
    <mergeCell ref="K5:M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3" sqref="A3:G3"/>
    </sheetView>
  </sheetViews>
  <sheetFormatPr defaultColWidth="11.421875" defaultRowHeight="12.75"/>
  <cols>
    <col min="1" max="1" width="7.7109375" style="5" customWidth="1"/>
    <col min="2" max="2" width="9.7109375" style="5" customWidth="1"/>
    <col min="3" max="3" width="26.7109375" style="6" customWidth="1"/>
    <col min="4" max="5" width="5.7109375" style="5" customWidth="1"/>
    <col min="6" max="6" width="26.7109375" style="6" customWidth="1"/>
    <col min="7" max="7" width="18.7109375" style="6" customWidth="1"/>
    <col min="8" max="16384" width="11.421875" style="6" customWidth="1"/>
  </cols>
  <sheetData>
    <row r="1" spans="1:7" ht="21.75" customHeight="1">
      <c r="A1" s="144" t="str">
        <f>'planning T1'!A1:G1</f>
        <v>CHALLENGE NATIONAL TORBALL ANTHV/UNADEV</v>
      </c>
      <c r="B1" s="145"/>
      <c r="C1" s="145"/>
      <c r="D1" s="145"/>
      <c r="E1" s="145"/>
      <c r="F1" s="145"/>
      <c r="G1" s="146"/>
    </row>
    <row r="2" spans="1:7" ht="21.75" customHeight="1">
      <c r="A2" s="147" t="str">
        <f>'planning T1'!A2:G2</f>
        <v>Niveau 4 masculin</v>
      </c>
      <c r="B2" s="148"/>
      <c r="C2" s="148"/>
      <c r="D2" s="148"/>
      <c r="E2" s="148"/>
      <c r="F2" s="148"/>
      <c r="G2" s="149"/>
    </row>
    <row r="3" spans="1:7" ht="21.75" customHeight="1" thickBot="1">
      <c r="A3" s="150" t="s">
        <v>48</v>
      </c>
      <c r="B3" s="151"/>
      <c r="C3" s="151"/>
      <c r="D3" s="151"/>
      <c r="E3" s="151"/>
      <c r="F3" s="151"/>
      <c r="G3" s="152"/>
    </row>
    <row r="4" spans="1:4" ht="15.75">
      <c r="A4" s="8"/>
      <c r="B4" s="8"/>
      <c r="C4" s="9"/>
      <c r="D4" s="8"/>
    </row>
    <row r="5" spans="9:14" ht="16.5" thickBot="1">
      <c r="I5" s="10"/>
      <c r="J5" s="10"/>
      <c r="K5" s="10"/>
      <c r="L5" s="10"/>
      <c r="M5" s="10"/>
      <c r="N5" s="10"/>
    </row>
    <row r="6" spans="1:14" s="4" customFormat="1" ht="19.5" customHeight="1" thickBot="1">
      <c r="A6" s="23" t="s">
        <v>0</v>
      </c>
      <c r="B6" s="23" t="s">
        <v>1</v>
      </c>
      <c r="C6" s="23" t="s">
        <v>2</v>
      </c>
      <c r="D6" s="159" t="s">
        <v>3</v>
      </c>
      <c r="E6" s="159"/>
      <c r="F6" s="23" t="s">
        <v>2</v>
      </c>
      <c r="G6" s="23" t="s">
        <v>4</v>
      </c>
      <c r="I6" s="17"/>
      <c r="J6" s="17"/>
      <c r="K6" s="17"/>
      <c r="L6" s="17"/>
      <c r="M6" s="17"/>
      <c r="N6" s="17"/>
    </row>
    <row r="7" spans="1:14" s="4" customFormat="1" ht="22.5" customHeight="1" thickBot="1">
      <c r="A7" s="13">
        <v>1</v>
      </c>
      <c r="B7" s="14">
        <v>0.375</v>
      </c>
      <c r="C7" s="15" t="str">
        <f>'planning T1'!$C$9</f>
        <v>COPAA Paris R.</v>
      </c>
      <c r="D7" s="13"/>
      <c r="E7" s="13"/>
      <c r="F7" s="15" t="str">
        <f>'planning T1'!$F$8</f>
        <v>ASAA Strasbourg R.</v>
      </c>
      <c r="G7" s="16" t="s">
        <v>41</v>
      </c>
      <c r="I7" s="22"/>
      <c r="J7" s="22"/>
      <c r="K7" s="22"/>
      <c r="L7" s="22"/>
      <c r="M7" s="22"/>
      <c r="N7" s="22"/>
    </row>
    <row r="8" spans="1:14" s="4" customFormat="1" ht="22.5" customHeight="1" thickBot="1">
      <c r="A8" s="13">
        <v>2</v>
      </c>
      <c r="B8" s="14">
        <f aca="true" t="shared" si="0" ref="B8:B16">B7+"0:25"</f>
        <v>0.3923611111111111</v>
      </c>
      <c r="C8" s="15" t="str">
        <f>'planning T1'!$F$7</f>
        <v>CAH Clermont-Fd R.</v>
      </c>
      <c r="D8" s="13"/>
      <c r="E8" s="13"/>
      <c r="F8" s="15" t="str">
        <f>'planning T1'!$C$7</f>
        <v>Chaumont HA</v>
      </c>
      <c r="G8" s="115" t="s">
        <v>43</v>
      </c>
      <c r="I8" s="22"/>
      <c r="J8" s="22"/>
      <c r="K8" s="22"/>
      <c r="L8" s="22"/>
      <c r="M8" s="22"/>
      <c r="N8" s="22"/>
    </row>
    <row r="9" spans="1:14" s="4" customFormat="1" ht="22.5" customHeight="1" thickBot="1">
      <c r="A9" s="13">
        <v>3</v>
      </c>
      <c r="B9" s="14">
        <f t="shared" si="0"/>
        <v>0.4097222222222222</v>
      </c>
      <c r="C9" s="15" t="str">
        <f>'planning T1'!$F$8</f>
        <v>ASAA Strasbourg R.</v>
      </c>
      <c r="D9" s="13"/>
      <c r="E9" s="13"/>
      <c r="F9" s="15" t="str">
        <f>'planning T1'!$C$8</f>
        <v>AVH Paris R.</v>
      </c>
      <c r="G9" s="16" t="s">
        <v>42</v>
      </c>
      <c r="I9" s="22"/>
      <c r="J9" s="22"/>
      <c r="K9" s="22"/>
      <c r="L9" s="22"/>
      <c r="M9" s="22"/>
      <c r="N9" s="22"/>
    </row>
    <row r="10" spans="1:7" s="4" customFormat="1" ht="22.5" customHeight="1" thickBot="1">
      <c r="A10" s="13">
        <v>4</v>
      </c>
      <c r="B10" s="14">
        <f t="shared" si="0"/>
        <v>0.4270833333333333</v>
      </c>
      <c r="C10" s="15" t="str">
        <f>'planning T1'!$C$9</f>
        <v>COPAA Paris R.</v>
      </c>
      <c r="D10" s="13"/>
      <c r="E10" s="13"/>
      <c r="F10" s="15" t="str">
        <f>'planning T1'!$C$7</f>
        <v>Chaumont HA</v>
      </c>
      <c r="G10" s="115" t="s">
        <v>44</v>
      </c>
    </row>
    <row r="11" spans="1:7" s="4" customFormat="1" ht="22.5" customHeight="1" thickBot="1">
      <c r="A11" s="13">
        <v>5</v>
      </c>
      <c r="B11" s="14">
        <f t="shared" si="0"/>
        <v>0.4444444444444444</v>
      </c>
      <c r="C11" s="15" t="str">
        <f>'planning T1'!$C$8</f>
        <v>AVH Paris R.</v>
      </c>
      <c r="D11" s="13"/>
      <c r="E11" s="13"/>
      <c r="F11" s="15" t="str">
        <f>'planning T1'!$F$7</f>
        <v>CAH Clermont-Fd R.</v>
      </c>
      <c r="G11" s="16" t="s">
        <v>41</v>
      </c>
    </row>
    <row r="12" spans="1:7" s="4" customFormat="1" ht="22.5" customHeight="1" thickBot="1">
      <c r="A12" s="13">
        <v>6</v>
      </c>
      <c r="B12" s="14">
        <f t="shared" si="0"/>
        <v>0.4618055555555555</v>
      </c>
      <c r="C12" s="15" t="str">
        <f>'planning T1'!$C$7</f>
        <v>Chaumont HA</v>
      </c>
      <c r="D12" s="13"/>
      <c r="E12" s="13"/>
      <c r="F12" s="15" t="str">
        <f>'planning T1'!$F$8</f>
        <v>ASAA Strasbourg R.</v>
      </c>
      <c r="G12" s="16" t="s">
        <v>42</v>
      </c>
    </row>
    <row r="13" spans="1:7" s="4" customFormat="1" ht="22.5" customHeight="1" thickBot="1">
      <c r="A13" s="13">
        <v>7</v>
      </c>
      <c r="B13" s="14">
        <f t="shared" si="0"/>
        <v>0.47916666666666663</v>
      </c>
      <c r="C13" s="15" t="str">
        <f>'planning T1'!$C$8</f>
        <v>AVH Paris R.</v>
      </c>
      <c r="D13" s="13"/>
      <c r="E13" s="13"/>
      <c r="F13" s="15" t="str">
        <f>'planning T1'!$C$9</f>
        <v>COPAA Paris R.</v>
      </c>
      <c r="G13" s="115" t="s">
        <v>45</v>
      </c>
    </row>
    <row r="14" spans="1:7" s="4" customFormat="1" ht="22.5" customHeight="1" thickBot="1">
      <c r="A14" s="13">
        <v>8</v>
      </c>
      <c r="B14" s="14">
        <f t="shared" si="0"/>
        <v>0.49652777777777773</v>
      </c>
      <c r="C14" s="15" t="str">
        <f>'planning T1'!$F$8</f>
        <v>ASAA Strasbourg R.</v>
      </c>
      <c r="D14" s="13"/>
      <c r="E14" s="13"/>
      <c r="F14" s="15" t="str">
        <f>'planning T1'!$F$7</f>
        <v>CAH Clermont-Fd R.</v>
      </c>
      <c r="G14" s="115" t="s">
        <v>46</v>
      </c>
    </row>
    <row r="15" spans="1:7" s="4" customFormat="1" ht="22.5" customHeight="1" thickBot="1">
      <c r="A15" s="13">
        <v>9</v>
      </c>
      <c r="B15" s="14">
        <f t="shared" si="0"/>
        <v>0.5138888888888888</v>
      </c>
      <c r="C15" s="15" t="str">
        <f>'planning T1'!$C$7</f>
        <v>Chaumont HA</v>
      </c>
      <c r="D15" s="13"/>
      <c r="E15" s="13"/>
      <c r="F15" s="15" t="str">
        <f>'planning T1'!$C$8</f>
        <v>AVH Paris R.</v>
      </c>
      <c r="G15" s="16" t="s">
        <v>41</v>
      </c>
    </row>
    <row r="16" spans="1:7" s="4" customFormat="1" ht="22.5" customHeight="1" thickBot="1">
      <c r="A16" s="13">
        <v>10</v>
      </c>
      <c r="B16" s="14">
        <f t="shared" si="0"/>
        <v>0.53125</v>
      </c>
      <c r="C16" s="15" t="str">
        <f>'planning T1'!$F$7</f>
        <v>CAH Clermont-Fd R.</v>
      </c>
      <c r="D16" s="13"/>
      <c r="E16" s="13"/>
      <c r="F16" s="15" t="str">
        <f>'planning T1'!$C$9</f>
        <v>COPAA Paris R.</v>
      </c>
      <c r="G16" s="16" t="s">
        <v>42</v>
      </c>
    </row>
    <row r="17" spans="1:7" s="4" customFormat="1" ht="22.5" customHeight="1" thickBot="1">
      <c r="A17" s="156" t="s">
        <v>26</v>
      </c>
      <c r="B17" s="157"/>
      <c r="C17" s="157"/>
      <c r="D17" s="157"/>
      <c r="E17" s="157"/>
      <c r="F17" s="158"/>
      <c r="G17" s="16"/>
    </row>
    <row r="18" spans="1:7" s="4" customFormat="1" ht="22.5" customHeight="1" thickBot="1">
      <c r="A18" s="13">
        <v>11</v>
      </c>
      <c r="B18" s="14">
        <f>B16+"0:30"</f>
        <v>0.5520833333333334</v>
      </c>
      <c r="C18" s="15" t="str">
        <f>'planning T1'!$F$8</f>
        <v>ASAA Strasbourg R.</v>
      </c>
      <c r="D18" s="13"/>
      <c r="E18" s="13"/>
      <c r="F18" s="15" t="str">
        <f>'planning T1'!$C$7</f>
        <v>Chaumont HA</v>
      </c>
      <c r="G18" s="115" t="s">
        <v>44</v>
      </c>
    </row>
    <row r="19" spans="1:7" s="4" customFormat="1" ht="22.5" customHeight="1" thickBot="1">
      <c r="A19" s="13">
        <v>12</v>
      </c>
      <c r="B19" s="14">
        <f aca="true" t="shared" si="1" ref="B19:B27">B18+"0:25"</f>
        <v>0.5694444444444445</v>
      </c>
      <c r="C19" s="15" t="str">
        <f>'planning T1'!$C$9</f>
        <v>COPAA Paris R.</v>
      </c>
      <c r="D19" s="13"/>
      <c r="E19" s="13"/>
      <c r="F19" s="15" t="str">
        <f>'planning T1'!$F$7</f>
        <v>CAH Clermont-Fd R.</v>
      </c>
      <c r="G19" s="16" t="s">
        <v>41</v>
      </c>
    </row>
    <row r="20" spans="1:7" s="4" customFormat="1" ht="22.5" customHeight="1" thickBot="1">
      <c r="A20" s="13">
        <v>13</v>
      </c>
      <c r="B20" s="14">
        <f t="shared" si="1"/>
        <v>0.5868055555555557</v>
      </c>
      <c r="C20" s="15" t="str">
        <f>'planning T1'!$C$8</f>
        <v>AVH Paris R.</v>
      </c>
      <c r="D20" s="13"/>
      <c r="E20" s="13"/>
      <c r="F20" s="15" t="str">
        <f>'planning T1'!$F$8</f>
        <v>ASAA Strasbourg R.</v>
      </c>
      <c r="G20" s="16" t="s">
        <v>42</v>
      </c>
    </row>
    <row r="21" spans="1:7" s="4" customFormat="1" ht="22.5" customHeight="1" thickBot="1">
      <c r="A21" s="13">
        <v>14</v>
      </c>
      <c r="B21" s="14">
        <f t="shared" si="1"/>
        <v>0.6041666666666669</v>
      </c>
      <c r="C21" s="15" t="str">
        <f>'planning T1'!$C$9</f>
        <v>COPAA Paris R.</v>
      </c>
      <c r="D21" s="13"/>
      <c r="E21" s="13"/>
      <c r="F21" s="15" t="str">
        <f>'planning T1'!$C$7</f>
        <v>Chaumont HA</v>
      </c>
      <c r="G21" s="115" t="s">
        <v>43</v>
      </c>
    </row>
    <row r="22" spans="1:7" s="4" customFormat="1" ht="22.5" customHeight="1" thickBot="1">
      <c r="A22" s="13">
        <v>15</v>
      </c>
      <c r="B22" s="14">
        <f t="shared" si="1"/>
        <v>0.621527777777778</v>
      </c>
      <c r="C22" s="15" t="str">
        <f>'planning T1'!$F$7</f>
        <v>CAH Clermont-Fd R.</v>
      </c>
      <c r="D22" s="13"/>
      <c r="E22" s="13"/>
      <c r="F22" s="15" t="str">
        <f>'planning T1'!$C$8</f>
        <v>AVH Paris R.</v>
      </c>
      <c r="G22" s="115" t="s">
        <v>46</v>
      </c>
    </row>
    <row r="23" spans="1:7" s="4" customFormat="1" ht="22.5" customHeight="1" thickBot="1">
      <c r="A23" s="13">
        <v>16</v>
      </c>
      <c r="B23" s="14">
        <f t="shared" si="1"/>
        <v>0.6388888888888892</v>
      </c>
      <c r="C23" s="15" t="str">
        <f>'planning T1'!$F$8</f>
        <v>ASAA Strasbourg R.</v>
      </c>
      <c r="D23" s="13"/>
      <c r="E23" s="13"/>
      <c r="F23" s="15" t="str">
        <f>'planning T1'!$C$9</f>
        <v>COPAA Paris R.</v>
      </c>
      <c r="G23" s="115" t="s">
        <v>45</v>
      </c>
    </row>
    <row r="24" spans="1:7" s="4" customFormat="1" ht="22.5" customHeight="1" thickBot="1">
      <c r="A24" s="13">
        <v>17</v>
      </c>
      <c r="B24" s="14">
        <f t="shared" si="1"/>
        <v>0.6562500000000003</v>
      </c>
      <c r="C24" s="15" t="str">
        <f>'planning T1'!$C$7</f>
        <v>Chaumont HA</v>
      </c>
      <c r="D24" s="13"/>
      <c r="E24" s="13"/>
      <c r="F24" s="15" t="str">
        <f>'planning T1'!$C$8</f>
        <v>AVH Paris R.</v>
      </c>
      <c r="G24" s="16" t="s">
        <v>42</v>
      </c>
    </row>
    <row r="25" spans="1:7" s="4" customFormat="1" ht="22.5" customHeight="1" thickBot="1">
      <c r="A25" s="13">
        <v>18</v>
      </c>
      <c r="B25" s="14">
        <f t="shared" si="1"/>
        <v>0.6736111111111115</v>
      </c>
      <c r="C25" s="15" t="str">
        <f>'planning T1'!$F$7</f>
        <v>CAH Clermont-Fd R.</v>
      </c>
      <c r="D25" s="13"/>
      <c r="E25" s="13"/>
      <c r="F25" s="15" t="str">
        <f>'planning T1'!$F$8</f>
        <v>ASAA Strasbourg R.</v>
      </c>
      <c r="G25" s="16" t="s">
        <v>41</v>
      </c>
    </row>
    <row r="26" spans="1:7" s="4" customFormat="1" ht="22.5" customHeight="1" thickBot="1">
      <c r="A26" s="13">
        <v>19</v>
      </c>
      <c r="B26" s="14">
        <f t="shared" si="1"/>
        <v>0.6909722222222227</v>
      </c>
      <c r="C26" s="15" t="str">
        <f>'planning T1'!$C$8</f>
        <v>AVH Paris R.</v>
      </c>
      <c r="D26" s="13"/>
      <c r="E26" s="13"/>
      <c r="F26" s="15" t="str">
        <f>'planning T1'!$C$9</f>
        <v>COPAA Paris R.</v>
      </c>
      <c r="G26" s="115" t="s">
        <v>46</v>
      </c>
    </row>
    <row r="27" spans="1:7" s="4" customFormat="1" ht="22.5" customHeight="1" thickBot="1">
      <c r="A27" s="13">
        <v>20</v>
      </c>
      <c r="B27" s="14">
        <f t="shared" si="1"/>
        <v>0.7083333333333338</v>
      </c>
      <c r="C27" s="15" t="str">
        <f>'planning T1'!$C$7</f>
        <v>Chaumont HA</v>
      </c>
      <c r="D27" s="13"/>
      <c r="E27" s="13"/>
      <c r="F27" s="15" t="str">
        <f>'planning T1'!$F$7</f>
        <v>CAH Clermont-Fd R.</v>
      </c>
      <c r="G27" s="115" t="s">
        <v>45</v>
      </c>
    </row>
  </sheetData>
  <sheetProtection/>
  <mergeCells count="5">
    <mergeCell ref="A17:F17"/>
    <mergeCell ref="D6:E6"/>
    <mergeCell ref="A1:G1"/>
    <mergeCell ref="A2:G2"/>
    <mergeCell ref="A3:G3"/>
  </mergeCells>
  <printOptions/>
  <pageMargins left="0.1968503937007874" right="0.1968503937007874" top="0.5905511811023623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A1">
      <selection activeCell="U22" sqref="U22"/>
    </sheetView>
  </sheetViews>
  <sheetFormatPr defaultColWidth="11.421875" defaultRowHeight="12.75"/>
  <cols>
    <col min="1" max="1" width="4.00390625" style="7" customWidth="1"/>
    <col min="2" max="18" width="5.7109375" style="7" customWidth="1"/>
    <col min="19" max="19" width="8.140625" style="7" bestFit="1" customWidth="1"/>
    <col min="20" max="20" width="6.28125" style="7" bestFit="1" customWidth="1"/>
    <col min="21" max="21" width="6.00390625" style="7" bestFit="1" customWidth="1"/>
    <col min="22" max="22" width="6.140625" style="7" bestFit="1" customWidth="1"/>
    <col min="23" max="23" width="7.00390625" style="7" bestFit="1" customWidth="1"/>
    <col min="24" max="24" width="5.140625" style="7" bestFit="1" customWidth="1"/>
    <col min="25" max="25" width="5.7109375" style="7" customWidth="1"/>
    <col min="26" max="16384" width="11.421875" style="7" customWidth="1"/>
  </cols>
  <sheetData>
    <row r="1" spans="1:25" ht="21.75" customHeight="1">
      <c r="A1" s="116" t="str">
        <f>'planning T1'!A1:G1</f>
        <v>CHALLENGE NATIONAL TORBALL ANTHV/UNADEV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22"/>
      <c r="Q1" s="125"/>
      <c r="R1" s="126"/>
      <c r="S1" s="126"/>
      <c r="T1" s="126"/>
      <c r="U1" s="126"/>
      <c r="V1" s="126"/>
      <c r="W1" s="126"/>
      <c r="X1" s="126"/>
      <c r="Y1" s="126"/>
    </row>
    <row r="2" spans="1:25" ht="21.75" customHeight="1">
      <c r="A2" s="121" t="str">
        <f>'planning T1'!A2:G2</f>
        <v>Niveau 4 masculin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23"/>
      <c r="Q2" s="125"/>
      <c r="R2" s="126"/>
      <c r="S2" s="126"/>
      <c r="T2" s="126"/>
      <c r="U2" s="126"/>
      <c r="V2" s="126"/>
      <c r="W2" s="126"/>
      <c r="X2" s="126"/>
      <c r="Y2" s="126"/>
    </row>
    <row r="3" spans="1:25" ht="21.75" customHeight="1" thickBot="1">
      <c r="A3" s="119" t="str">
        <f>'planning T2'!A3:G3</f>
        <v>Second tour : AVH PARIS, le 14/05/2016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4"/>
      <c r="Q3" s="125"/>
      <c r="R3" s="126"/>
      <c r="S3" s="126"/>
      <c r="T3" s="126"/>
      <c r="U3" s="126"/>
      <c r="V3" s="126"/>
      <c r="W3" s="126"/>
      <c r="X3" s="126"/>
      <c r="Y3" s="126"/>
    </row>
    <row r="4" ht="16.5" thickBot="1"/>
    <row r="5" spans="2:16" s="10" customFormat="1" ht="30" customHeight="1" thickBot="1">
      <c r="B5" s="153" t="str">
        <f>'planning T1'!C7</f>
        <v>Chaumont HA</v>
      </c>
      <c r="C5" s="154"/>
      <c r="D5" s="155"/>
      <c r="E5" s="153" t="str">
        <f>'planning T1'!F7</f>
        <v>CAH Clermont-Fd R.</v>
      </c>
      <c r="F5" s="154"/>
      <c r="G5" s="155"/>
      <c r="H5" s="153" t="str">
        <f>'planning T1'!C8</f>
        <v>AVH Paris R.</v>
      </c>
      <c r="I5" s="154"/>
      <c r="J5" s="155"/>
      <c r="K5" s="153" t="str">
        <f>'planning T1'!F8</f>
        <v>ASAA Strasbourg R.</v>
      </c>
      <c r="L5" s="154"/>
      <c r="M5" s="155"/>
      <c r="N5" s="153" t="str">
        <f>'planning T1'!C9</f>
        <v>COPAA Paris R.</v>
      </c>
      <c r="O5" s="154"/>
      <c r="P5" s="155"/>
    </row>
    <row r="6" spans="2:16" s="17" customFormat="1" ht="15.75" thickBot="1">
      <c r="B6" s="18" t="s">
        <v>5</v>
      </c>
      <c r="C6" s="18" t="s">
        <v>6</v>
      </c>
      <c r="D6" s="18" t="s">
        <v>7</v>
      </c>
      <c r="E6" s="18" t="s">
        <v>5</v>
      </c>
      <c r="F6" s="18" t="s">
        <v>6</v>
      </c>
      <c r="G6" s="18" t="s">
        <v>7</v>
      </c>
      <c r="H6" s="18" t="s">
        <v>5</v>
      </c>
      <c r="I6" s="18" t="s">
        <v>6</v>
      </c>
      <c r="J6" s="18" t="s">
        <v>7</v>
      </c>
      <c r="K6" s="18" t="s">
        <v>5</v>
      </c>
      <c r="L6" s="18" t="s">
        <v>6</v>
      </c>
      <c r="M6" s="18" t="s">
        <v>7</v>
      </c>
      <c r="N6" s="18" t="s">
        <v>5</v>
      </c>
      <c r="O6" s="18" t="s">
        <v>6</v>
      </c>
      <c r="P6" s="18" t="s">
        <v>7</v>
      </c>
    </row>
    <row r="7" spans="1:16" s="22" customFormat="1" ht="15.75" thickBot="1">
      <c r="A7" s="21">
        <v>1</v>
      </c>
      <c r="B7" s="21">
        <f>IF(ISBLANK('planning T2'!E8),"",('planning T2'!E8))</f>
      </c>
      <c r="C7" s="21">
        <f>IF(ISBLANK('planning T2'!D8),"",('planning T2'!D8))</f>
      </c>
      <c r="D7" s="21">
        <f aca="true" t="shared" si="0" ref="D7:D14">IF(B7="","",IF(B7&gt;C7,2,1)*IF(B7&lt;C7,0,1))</f>
      </c>
      <c r="E7" s="21">
        <f>IF(ISBLANK('planning T2'!D8),"",('planning T2'!D8))</f>
      </c>
      <c r="F7" s="21">
        <f>IF(ISBLANK('planning T2'!E8),"",('planning T2'!E8))</f>
      </c>
      <c r="G7" s="21">
        <f aca="true" t="shared" si="1" ref="G7:G14">IF(E7="","",IF(E7&gt;F7,2,1)*IF(E7&lt;F7,0,1))</f>
      </c>
      <c r="H7" s="21">
        <f>IF(ISBLANK('planning T2'!E9),"",('planning T2'!E9))</f>
      </c>
      <c r="I7" s="21">
        <f>IF(ISBLANK('planning T2'!D9),"",('planning T2'!D9))</f>
      </c>
      <c r="J7" s="21">
        <f aca="true" t="shared" si="2" ref="J7:J14">IF(H7="","",IF(H7&gt;I7,2,1)*IF(H7&lt;I7,0,1))</f>
      </c>
      <c r="K7" s="21">
        <f>IF(ISBLANK('planning T2'!E7),"",('planning T2'!E7))</f>
      </c>
      <c r="L7" s="21">
        <f>IF(ISBLANK('planning T2'!D7),"",('planning T2'!D7))</f>
      </c>
      <c r="M7" s="21">
        <f aca="true" t="shared" si="3" ref="M7:M14">IF(K7="","",IF(K7&gt;L7,2,1)*IF(K7&lt;L7,0,1))</f>
      </c>
      <c r="N7" s="21">
        <f>IF(ISBLANK('planning T2'!D7),"",('planning T2'!D7))</f>
      </c>
      <c r="O7" s="21">
        <f>IF(ISBLANK('planning T2'!E7),"",('planning T2'!E7))</f>
      </c>
      <c r="P7" s="21">
        <f aca="true" t="shared" si="4" ref="P7:P14">IF(N7="","",IF(N7&gt;O7,2,1)*IF(N7&lt;O7,0,1))</f>
      </c>
    </row>
    <row r="8" spans="1:16" s="22" customFormat="1" ht="15.75" thickBot="1">
      <c r="A8" s="21">
        <v>2</v>
      </c>
      <c r="B8" s="21">
        <f>IF(ISBLANK('planning T2'!E10),"",('planning T2'!E10))</f>
      </c>
      <c r="C8" s="21">
        <f>IF(ISBLANK('planning T2'!D10),"",('planning T2'!D10))</f>
      </c>
      <c r="D8" s="21">
        <f t="shared" si="0"/>
      </c>
      <c r="E8" s="21">
        <f>IF(ISBLANK('planning T2'!E11),"",('planning T2'!E11))</f>
      </c>
      <c r="F8" s="21">
        <f>IF(ISBLANK('planning T2'!D11),"",('planning T2'!D11))</f>
      </c>
      <c r="G8" s="21">
        <f t="shared" si="1"/>
      </c>
      <c r="H8" s="21">
        <f>IF(ISBLANK('planning T2'!D11),"",('planning T2'!D11))</f>
      </c>
      <c r="I8" s="21">
        <f>IF(ISBLANK('planning T2'!E11),"",('planning T2'!E11))</f>
      </c>
      <c r="J8" s="21">
        <f t="shared" si="2"/>
      </c>
      <c r="K8" s="21">
        <f>IF(ISBLANK('planning T2'!D9),"",('planning T2'!D9))</f>
      </c>
      <c r="L8" s="21">
        <f>IF(ISBLANK('planning T2'!E9),"",('planning T2'!E9))</f>
      </c>
      <c r="M8" s="21">
        <f t="shared" si="3"/>
      </c>
      <c r="N8" s="21">
        <f>IF(ISBLANK('planning T2'!D10),"",('planning T2'!D10))</f>
      </c>
      <c r="O8" s="21">
        <f>IF(ISBLANK('planning T2'!E10),"",('planning T2'!E10))</f>
      </c>
      <c r="P8" s="21">
        <f t="shared" si="4"/>
      </c>
    </row>
    <row r="9" spans="1:16" s="22" customFormat="1" ht="15.75" thickBot="1">
      <c r="A9" s="21">
        <v>3</v>
      </c>
      <c r="B9" s="21">
        <f>IF(ISBLANK('planning T2'!D12),"",('planning T2'!D12))</f>
      </c>
      <c r="C9" s="21">
        <f>IF(ISBLANK('planning T2'!E12),"",('planning T2'!E12))</f>
      </c>
      <c r="D9" s="21">
        <f t="shared" si="0"/>
      </c>
      <c r="E9" s="21">
        <f>IF(ISBLANK('planning T2'!E14),"",('planning T2'!E14))</f>
      </c>
      <c r="F9" s="21">
        <f>IF(ISBLANK('planning T2'!D14),"",('planning T2'!D14))</f>
      </c>
      <c r="G9" s="21">
        <f t="shared" si="1"/>
      </c>
      <c r="H9" s="21">
        <f>IF(ISBLANK('planning T2'!D13),"",('planning T2'!D13))</f>
      </c>
      <c r="I9" s="21">
        <f>IF(ISBLANK('planning T2'!E13),"",('planning T2'!E13))</f>
      </c>
      <c r="J9" s="21">
        <f t="shared" si="2"/>
      </c>
      <c r="K9" s="21">
        <f>IF(ISBLANK('planning T2'!E12),"",('planning T2'!E12))</f>
      </c>
      <c r="L9" s="21">
        <f>IF(ISBLANK('planning T2'!D12),"",('planning T2'!D12))</f>
      </c>
      <c r="M9" s="21">
        <f t="shared" si="3"/>
      </c>
      <c r="N9" s="21">
        <f>IF(ISBLANK('planning T2'!E13),"",('planning T2'!E13))</f>
      </c>
      <c r="O9" s="21">
        <f>IF(ISBLANK('planning T2'!D13),"",('planning T2'!D13))</f>
      </c>
      <c r="P9" s="21">
        <f t="shared" si="4"/>
      </c>
    </row>
    <row r="10" spans="1:16" s="22" customFormat="1" ht="15.75" thickBot="1">
      <c r="A10" s="21">
        <v>4</v>
      </c>
      <c r="B10" s="21">
        <f>IF(ISBLANK('planning T2'!D15),"",('planning T2'!D15))</f>
      </c>
      <c r="C10" s="21">
        <f>IF(ISBLANK('planning T2'!E15),"",('planning T2'!E15))</f>
      </c>
      <c r="D10" s="21">
        <f t="shared" si="0"/>
      </c>
      <c r="E10" s="21">
        <f>IF(ISBLANK('planning T2'!D16),"",('planning T2'!D16))</f>
      </c>
      <c r="F10" s="21">
        <f>IF(ISBLANK('planning T2'!E16),"",('planning T2'!E16))</f>
      </c>
      <c r="G10" s="21">
        <f t="shared" si="1"/>
      </c>
      <c r="H10" s="21">
        <f>IF(ISBLANK('planning T2'!E15),"",('planning T2'!E15))</f>
      </c>
      <c r="I10" s="21">
        <f>IF(ISBLANK('planning T2'!D15),"",('planning T2'!D15))</f>
      </c>
      <c r="J10" s="21">
        <f t="shared" si="2"/>
      </c>
      <c r="K10" s="21">
        <f>IF(ISBLANK('planning T2'!D14),"",('planning T2'!D14))</f>
      </c>
      <c r="L10" s="21">
        <f>IF(ISBLANK('planning T2'!E14),"",('planning T2'!E14))</f>
      </c>
      <c r="M10" s="21">
        <f t="shared" si="3"/>
      </c>
      <c r="N10" s="21">
        <f>IF(ISBLANK('planning T2'!E16),"",('planning T2'!E16))</f>
      </c>
      <c r="O10" s="21">
        <f>IF(ISBLANK('planning T2'!D16),"",('planning T2'!D16))</f>
      </c>
      <c r="P10" s="21">
        <f t="shared" si="4"/>
      </c>
    </row>
    <row r="11" spans="1:16" s="22" customFormat="1" ht="15.75" thickBot="1">
      <c r="A11" s="21">
        <v>5</v>
      </c>
      <c r="B11" s="21">
        <f>IF(ISBLANK('planning T2'!E18),"",('planning T2'!E18))</f>
      </c>
      <c r="C11" s="21">
        <f>IF(ISBLANK('planning T2'!D18),"",('planning T2'!D18))</f>
      </c>
      <c r="D11" s="21">
        <f t="shared" si="0"/>
      </c>
      <c r="E11" s="21">
        <f>IF(ISBLANK('planning T2'!E19),"",('planning T2'!E19))</f>
      </c>
      <c r="F11" s="21">
        <f>IF(ISBLANK('planning T2'!D19),"",('planning T2'!D19))</f>
      </c>
      <c r="G11" s="21">
        <f t="shared" si="1"/>
      </c>
      <c r="H11" s="21">
        <f>IF(ISBLANK('planning T2'!D20),"",('planning T2'!D20))</f>
      </c>
      <c r="I11" s="21">
        <f>IF(ISBLANK('planning T2'!E20),"",('planning T2'!E20))</f>
      </c>
      <c r="J11" s="21">
        <f t="shared" si="2"/>
      </c>
      <c r="K11" s="21">
        <f>IF(ISBLANK('planning T2'!D18),"",('planning T2'!D18))</f>
      </c>
      <c r="L11" s="21">
        <f>IF(ISBLANK('planning T2'!E18),"",('planning T2'!E18))</f>
      </c>
      <c r="M11" s="21">
        <f t="shared" si="3"/>
      </c>
      <c r="N11" s="21">
        <f>IF(ISBLANK('planning T2'!D19),"",('planning T2'!D19))</f>
      </c>
      <c r="O11" s="21">
        <f>IF(ISBLANK('planning T2'!E19),"",('planning T2'!E19))</f>
      </c>
      <c r="P11" s="21">
        <f t="shared" si="4"/>
      </c>
    </row>
    <row r="12" spans="1:16" s="22" customFormat="1" ht="15.75" thickBot="1">
      <c r="A12" s="21">
        <v>6</v>
      </c>
      <c r="B12" s="21">
        <f>IF(ISBLANK('planning T2'!E21),"",('planning T2'!E21))</f>
      </c>
      <c r="C12" s="21">
        <f>IF(ISBLANK('planning T2'!D21),"",('planning T2'!D21))</f>
      </c>
      <c r="D12" s="21">
        <f t="shared" si="0"/>
      </c>
      <c r="E12" s="21">
        <f>IF(ISBLANK('planning T2'!D22),"",('planning T2'!D22))</f>
      </c>
      <c r="F12" s="21">
        <f>IF(ISBLANK('planning T2'!E22),"",('planning T2'!E22))</f>
      </c>
      <c r="G12" s="21">
        <f t="shared" si="1"/>
      </c>
      <c r="H12" s="21">
        <f>IF(ISBLANK('planning T2'!E22),"",('planning T2'!E22))</f>
      </c>
      <c r="I12" s="21">
        <f>IF(ISBLANK('planning T2'!D22),"",('planning T2'!D22))</f>
      </c>
      <c r="J12" s="21">
        <f t="shared" si="2"/>
      </c>
      <c r="K12" s="21">
        <f>IF(ISBLANK('planning T2'!E20),"",('planning T2'!E20))</f>
      </c>
      <c r="L12" s="21">
        <f>IF(ISBLANK('planning T2'!D20),"",('planning T2'!D20))</f>
      </c>
      <c r="M12" s="21">
        <f t="shared" si="3"/>
      </c>
      <c r="N12" s="21">
        <f>IF(ISBLANK('planning T2'!D21),"",('planning T2'!D21))</f>
      </c>
      <c r="O12" s="21">
        <f>IF(ISBLANK('planning T2'!E21),"",('planning T2'!E21))</f>
      </c>
      <c r="P12" s="21">
        <f t="shared" si="4"/>
      </c>
    </row>
    <row r="13" spans="1:16" s="22" customFormat="1" ht="15.75" thickBot="1">
      <c r="A13" s="21">
        <v>7</v>
      </c>
      <c r="B13" s="21">
        <f>IF(ISBLANK('planning T2'!D24),"",('planning T2'!D24))</f>
      </c>
      <c r="C13" s="21">
        <f>IF(ISBLANK('planning T2'!E24),"",('planning T2'!E24))</f>
      </c>
      <c r="D13" s="21">
        <f t="shared" si="0"/>
      </c>
      <c r="E13" s="21">
        <f>IF(ISBLANK('planning T2'!D25),"",('planning T2'!D25))</f>
      </c>
      <c r="F13" s="21">
        <f>IF(ISBLANK('planning T2'!E25),"",('planning T2'!E25))</f>
      </c>
      <c r="G13" s="21">
        <f t="shared" si="1"/>
      </c>
      <c r="H13" s="21">
        <f>IF(ISBLANK('planning T2'!E24),"",('planning T2'!E24))</f>
      </c>
      <c r="I13" s="21">
        <f>IF(ISBLANK('planning T2'!D24),"",('planning T2'!D24))</f>
      </c>
      <c r="J13" s="21">
        <f t="shared" si="2"/>
      </c>
      <c r="K13" s="21">
        <f>IF(ISBLANK('planning T2'!D23),"",('planning T2'!D23))</f>
      </c>
      <c r="L13" s="21">
        <f>IF(ISBLANK('planning T2'!E23),"",('planning T2'!E23))</f>
      </c>
      <c r="M13" s="21">
        <f t="shared" si="3"/>
      </c>
      <c r="N13" s="21">
        <f>IF(ISBLANK('planning T2'!E23),"",('planning T2'!E23))</f>
      </c>
      <c r="O13" s="21">
        <f>IF(ISBLANK('planning T2'!D23),"",('planning T2'!D23))</f>
      </c>
      <c r="P13" s="21">
        <f t="shared" si="4"/>
      </c>
    </row>
    <row r="14" spans="1:16" s="22" customFormat="1" ht="15.75" thickBot="1">
      <c r="A14" s="21">
        <v>8</v>
      </c>
      <c r="B14" s="21">
        <f>IF(ISBLANK('planning T2'!D27),"",('planning T2'!D27))</f>
      </c>
      <c r="C14" s="21">
        <f>IF(ISBLANK('planning T2'!E27),"",('planning T2'!E27))</f>
      </c>
      <c r="D14" s="21">
        <f t="shared" si="0"/>
      </c>
      <c r="E14" s="21">
        <f>IF(ISBLANK('planning T2'!E27),"",('planning T2'!E27))</f>
      </c>
      <c r="F14" s="21">
        <f>IF(ISBLANK('planning T2'!D27),"",('planning T2'!D27))</f>
      </c>
      <c r="G14" s="21">
        <f t="shared" si="1"/>
      </c>
      <c r="H14" s="21">
        <f>IF(ISBLANK('planning T2'!D26),"",('planning T2'!D26))</f>
      </c>
      <c r="I14" s="21">
        <f>IF(ISBLANK('planning T2'!E26),"",('planning T2'!E26))</f>
      </c>
      <c r="J14" s="21">
        <f t="shared" si="2"/>
      </c>
      <c r="K14" s="21">
        <f>IF(ISBLANK('planning T2'!E25),"",('planning T2'!E25))</f>
      </c>
      <c r="L14" s="21">
        <f>IF(ISBLANK('planning T2'!D25),"",('planning T2'!D25))</f>
      </c>
      <c r="M14" s="21">
        <f t="shared" si="3"/>
      </c>
      <c r="N14" s="21">
        <f>IF(ISBLANK('planning T2'!E26),"",('planning T2'!E26))</f>
      </c>
      <c r="O14" s="21">
        <f>IF(ISBLANK('planning T2'!D26),"",('planning T2'!D26))</f>
      </c>
      <c r="P14" s="21">
        <f t="shared" si="4"/>
      </c>
    </row>
    <row r="15" s="17" customFormat="1" ht="49.5" customHeight="1" thickBot="1"/>
    <row r="16" spans="2:16" s="17" customFormat="1" ht="15.75" thickBot="1">
      <c r="B16" s="18" t="s">
        <v>5</v>
      </c>
      <c r="C16" s="18" t="s">
        <v>6</v>
      </c>
      <c r="D16" s="18" t="s">
        <v>7</v>
      </c>
      <c r="E16" s="18" t="s">
        <v>5</v>
      </c>
      <c r="F16" s="18" t="s">
        <v>6</v>
      </c>
      <c r="G16" s="18" t="s">
        <v>7</v>
      </c>
      <c r="H16" s="18" t="s">
        <v>5</v>
      </c>
      <c r="I16" s="18" t="s">
        <v>6</v>
      </c>
      <c r="J16" s="18" t="s">
        <v>7</v>
      </c>
      <c r="K16" s="18" t="s">
        <v>5</v>
      </c>
      <c r="L16" s="18" t="s">
        <v>6</v>
      </c>
      <c r="M16" s="18" t="s">
        <v>7</v>
      </c>
      <c r="N16" s="18" t="s">
        <v>5</v>
      </c>
      <c r="O16" s="18" t="s">
        <v>6</v>
      </c>
      <c r="P16" s="18" t="s">
        <v>7</v>
      </c>
    </row>
    <row r="17" spans="2:16" s="17" customFormat="1" ht="15.75" thickBot="1">
      <c r="B17" s="19">
        <f aca="true" t="shared" si="5" ref="B17:P17">IF(B7="","",SUM(B7:B14))</f>
      </c>
      <c r="C17" s="19">
        <f t="shared" si="5"/>
      </c>
      <c r="D17" s="19">
        <f t="shared" si="5"/>
      </c>
      <c r="E17" s="19">
        <f t="shared" si="5"/>
      </c>
      <c r="F17" s="19">
        <f t="shared" si="5"/>
      </c>
      <c r="G17" s="19">
        <f t="shared" si="5"/>
      </c>
      <c r="H17" s="19">
        <f t="shared" si="5"/>
      </c>
      <c r="I17" s="19">
        <f t="shared" si="5"/>
      </c>
      <c r="J17" s="19">
        <f t="shared" si="5"/>
      </c>
      <c r="K17" s="19">
        <f t="shared" si="5"/>
      </c>
      <c r="L17" s="19">
        <f t="shared" si="5"/>
      </c>
      <c r="M17" s="19">
        <f t="shared" si="5"/>
      </c>
      <c r="N17" s="19">
        <f t="shared" si="5"/>
      </c>
      <c r="O17" s="19">
        <f t="shared" si="5"/>
      </c>
      <c r="P17" s="19">
        <f t="shared" si="5"/>
      </c>
    </row>
    <row r="18" spans="2:16" s="17" customFormat="1" ht="15.75" thickBot="1">
      <c r="B18" s="19">
        <f>IF(B17="","",B17-C17)</f>
      </c>
      <c r="C18" s="19">
        <f>IF(C17="","",B17/C17)</f>
      </c>
      <c r="D18" s="19"/>
      <c r="E18" s="19">
        <f>IF(E17="","",E17-F17)</f>
      </c>
      <c r="F18" s="19">
        <f>IF(F17="","",E17/F17)</f>
      </c>
      <c r="G18" s="19"/>
      <c r="H18" s="19">
        <f>IF(H17="","",H17-I17)</f>
      </c>
      <c r="I18" s="19">
        <f>IF(I17="","",H17/I17)</f>
      </c>
      <c r="J18" s="19"/>
      <c r="K18" s="19">
        <f>IF(K17="","",K17-L17)</f>
      </c>
      <c r="L18" s="19">
        <f>IF(L17="","",K17/L17)</f>
      </c>
      <c r="M18" s="19"/>
      <c r="N18" s="19">
        <f>IF(N17="","",N17-O17)</f>
      </c>
      <c r="O18" s="19">
        <f>IF(O17="","",N17/O17)</f>
      </c>
      <c r="P18" s="19"/>
    </row>
    <row r="19" spans="2:16" s="17" customFormat="1" ht="15.75" thickBot="1">
      <c r="B19" s="18" t="s">
        <v>8</v>
      </c>
      <c r="C19" s="20" t="s">
        <v>9</v>
      </c>
      <c r="D19" s="18" t="s">
        <v>10</v>
      </c>
      <c r="E19" s="18" t="s">
        <v>8</v>
      </c>
      <c r="F19" s="20" t="s">
        <v>9</v>
      </c>
      <c r="G19" s="18" t="s">
        <v>10</v>
      </c>
      <c r="H19" s="18" t="s">
        <v>8</v>
      </c>
      <c r="I19" s="20" t="s">
        <v>9</v>
      </c>
      <c r="J19" s="18" t="s">
        <v>10</v>
      </c>
      <c r="K19" s="18" t="s">
        <v>8</v>
      </c>
      <c r="L19" s="20" t="s">
        <v>9</v>
      </c>
      <c r="M19" s="18" t="s">
        <v>10</v>
      </c>
      <c r="N19" s="18" t="s">
        <v>8</v>
      </c>
      <c r="O19" s="20" t="s">
        <v>9</v>
      </c>
      <c r="P19" s="18" t="s">
        <v>10</v>
      </c>
    </row>
    <row r="20" s="17" customFormat="1" ht="15.75" thickBot="1"/>
    <row r="21" spans="2:16" s="17" customFormat="1" ht="15.75" thickBot="1">
      <c r="B21" s="18" t="s">
        <v>5</v>
      </c>
      <c r="C21" s="18" t="s">
        <v>6</v>
      </c>
      <c r="D21" s="18" t="s">
        <v>7</v>
      </c>
      <c r="E21" s="18" t="s">
        <v>5</v>
      </c>
      <c r="F21" s="18" t="s">
        <v>6</v>
      </c>
      <c r="G21" s="18" t="s">
        <v>7</v>
      </c>
      <c r="H21" s="18" t="s">
        <v>5</v>
      </c>
      <c r="I21" s="18" t="s">
        <v>6</v>
      </c>
      <c r="J21" s="18" t="s">
        <v>7</v>
      </c>
      <c r="K21" s="18" t="s">
        <v>5</v>
      </c>
      <c r="L21" s="18" t="s">
        <v>6</v>
      </c>
      <c r="M21" s="18" t="s">
        <v>7</v>
      </c>
      <c r="N21" s="18" t="s">
        <v>5</v>
      </c>
      <c r="O21" s="18" t="s">
        <v>6</v>
      </c>
      <c r="P21" s="18" t="s">
        <v>7</v>
      </c>
    </row>
    <row r="22" spans="1:16" ht="16.5" thickBot="1">
      <c r="A22" s="17" t="s">
        <v>27</v>
      </c>
      <c r="B22" s="19">
        <f>'points T1'!B17</f>
        <v>52</v>
      </c>
      <c r="C22" s="19">
        <f>'points T1'!C17</f>
        <v>37</v>
      </c>
      <c r="D22" s="19">
        <f>'points T1'!D17</f>
        <v>12</v>
      </c>
      <c r="E22" s="19">
        <f>'points T1'!E17</f>
        <v>40</v>
      </c>
      <c r="F22" s="19">
        <f>'points T1'!F17</f>
        <v>39</v>
      </c>
      <c r="G22" s="19">
        <f>'points T1'!G17</f>
        <v>7</v>
      </c>
      <c r="H22" s="19">
        <f>'points T1'!H17</f>
        <v>46</v>
      </c>
      <c r="I22" s="19">
        <f>'points T1'!I17</f>
        <v>32</v>
      </c>
      <c r="J22" s="19">
        <f>'points T1'!J17</f>
        <v>13</v>
      </c>
      <c r="K22" s="19">
        <f>'points T1'!K17</f>
        <v>27</v>
      </c>
      <c r="L22" s="19">
        <f>'points T1'!L17</f>
        <v>57</v>
      </c>
      <c r="M22" s="19">
        <f>'points T1'!M17</f>
        <v>2</v>
      </c>
      <c r="N22" s="19">
        <f>'points T1'!N17</f>
        <v>39</v>
      </c>
      <c r="O22" s="19">
        <f>'points T1'!O17</f>
        <v>39</v>
      </c>
      <c r="P22" s="19">
        <f>'points T1'!P17</f>
        <v>6</v>
      </c>
    </row>
    <row r="23" spans="1:16" ht="16.5" thickBot="1">
      <c r="A23" s="17" t="s">
        <v>28</v>
      </c>
      <c r="B23" s="19">
        <f aca="true" t="shared" si="6" ref="B23:P23">B17</f>
      </c>
      <c r="C23" s="19">
        <f t="shared" si="6"/>
      </c>
      <c r="D23" s="19">
        <f t="shared" si="6"/>
      </c>
      <c r="E23" s="19">
        <f t="shared" si="6"/>
      </c>
      <c r="F23" s="19">
        <f t="shared" si="6"/>
      </c>
      <c r="G23" s="19">
        <f t="shared" si="6"/>
      </c>
      <c r="H23" s="19">
        <f t="shared" si="6"/>
      </c>
      <c r="I23" s="19">
        <f t="shared" si="6"/>
      </c>
      <c r="J23" s="19">
        <f t="shared" si="6"/>
      </c>
      <c r="K23" s="19">
        <f t="shared" si="6"/>
      </c>
      <c r="L23" s="19">
        <f t="shared" si="6"/>
      </c>
      <c r="M23" s="19">
        <f t="shared" si="6"/>
      </c>
      <c r="N23" s="19">
        <f t="shared" si="6"/>
      </c>
      <c r="O23" s="19">
        <f t="shared" si="6"/>
      </c>
      <c r="P23" s="19">
        <f t="shared" si="6"/>
      </c>
    </row>
    <row r="24" spans="1:16" ht="16.5" thickBot="1">
      <c r="A24" s="17" t="s">
        <v>29</v>
      </c>
      <c r="B24" s="19" t="e">
        <f aca="true" t="shared" si="7" ref="B24:P24">IF(B22="","",B22+B23)</f>
        <v>#VALUE!</v>
      </c>
      <c r="C24" s="19" t="e">
        <f t="shared" si="7"/>
        <v>#VALUE!</v>
      </c>
      <c r="D24" s="19" t="e">
        <f t="shared" si="7"/>
        <v>#VALUE!</v>
      </c>
      <c r="E24" s="19" t="e">
        <f t="shared" si="7"/>
        <v>#VALUE!</v>
      </c>
      <c r="F24" s="19" t="e">
        <f t="shared" si="7"/>
        <v>#VALUE!</v>
      </c>
      <c r="G24" s="19" t="e">
        <f t="shared" si="7"/>
        <v>#VALUE!</v>
      </c>
      <c r="H24" s="19" t="e">
        <f t="shared" si="7"/>
        <v>#VALUE!</v>
      </c>
      <c r="I24" s="19" t="e">
        <f t="shared" si="7"/>
        <v>#VALUE!</v>
      </c>
      <c r="J24" s="19" t="e">
        <f t="shared" si="7"/>
        <v>#VALUE!</v>
      </c>
      <c r="K24" s="19" t="e">
        <f t="shared" si="7"/>
        <v>#VALUE!</v>
      </c>
      <c r="L24" s="19" t="e">
        <f t="shared" si="7"/>
        <v>#VALUE!</v>
      </c>
      <c r="M24" s="19" t="e">
        <f t="shared" si="7"/>
        <v>#VALUE!</v>
      </c>
      <c r="N24" s="19" t="e">
        <f t="shared" si="7"/>
        <v>#VALUE!</v>
      </c>
      <c r="O24" s="19" t="e">
        <f t="shared" si="7"/>
        <v>#VALUE!</v>
      </c>
      <c r="P24" s="19" t="e">
        <f t="shared" si="7"/>
        <v>#VALUE!</v>
      </c>
    </row>
    <row r="25" spans="1:16" ht="16.5" thickBot="1">
      <c r="A25" s="17"/>
      <c r="B25" s="19" t="e">
        <f>IF(B24="","",B24-C24)</f>
        <v>#VALUE!</v>
      </c>
      <c r="C25" s="19" t="e">
        <f>IF(C24="","",B24/C24)</f>
        <v>#VALUE!</v>
      </c>
      <c r="D25" s="19"/>
      <c r="E25" s="19" t="e">
        <f>IF(E24="","",E24-F24)</f>
        <v>#VALUE!</v>
      </c>
      <c r="F25" s="19" t="e">
        <f>IF(F24="","",E24/F24)</f>
        <v>#VALUE!</v>
      </c>
      <c r="G25" s="19"/>
      <c r="H25" s="19" t="e">
        <f>IF(H24="","",H24-I24)</f>
        <v>#VALUE!</v>
      </c>
      <c r="I25" s="19" t="e">
        <f>IF(I24="","",H24/I24)</f>
        <v>#VALUE!</v>
      </c>
      <c r="J25" s="19"/>
      <c r="K25" s="19" t="e">
        <f>IF(K24="","",K24-L24)</f>
        <v>#VALUE!</v>
      </c>
      <c r="L25" s="19" t="e">
        <f>IF(L24="","",K24/L24)</f>
        <v>#VALUE!</v>
      </c>
      <c r="M25" s="19"/>
      <c r="N25" s="19" t="e">
        <f>IF(N24="","",N24-O24)</f>
        <v>#VALUE!</v>
      </c>
      <c r="O25" s="19" t="e">
        <f>IF(O24="","",N24/O24)</f>
        <v>#VALUE!</v>
      </c>
      <c r="P25" s="19"/>
    </row>
    <row r="26" spans="1:16" ht="16.5" thickBot="1">
      <c r="A26" s="17"/>
      <c r="B26" s="18" t="s">
        <v>8</v>
      </c>
      <c r="C26" s="20" t="s">
        <v>9</v>
      </c>
      <c r="D26" s="18" t="s">
        <v>10</v>
      </c>
      <c r="E26" s="18" t="s">
        <v>8</v>
      </c>
      <c r="F26" s="20" t="s">
        <v>9</v>
      </c>
      <c r="G26" s="18" t="s">
        <v>10</v>
      </c>
      <c r="H26" s="18" t="s">
        <v>8</v>
      </c>
      <c r="I26" s="20" t="s">
        <v>9</v>
      </c>
      <c r="J26" s="18" t="s">
        <v>10</v>
      </c>
      <c r="K26" s="18" t="s">
        <v>8</v>
      </c>
      <c r="L26" s="20" t="s">
        <v>9</v>
      </c>
      <c r="M26" s="18" t="s">
        <v>10</v>
      </c>
      <c r="N26" s="18" t="s">
        <v>8</v>
      </c>
      <c r="O26" s="20" t="s">
        <v>9</v>
      </c>
      <c r="P26" s="18" t="s">
        <v>10</v>
      </c>
    </row>
  </sheetData>
  <sheetProtection/>
  <mergeCells count="5">
    <mergeCell ref="B5:D5"/>
    <mergeCell ref="E5:G5"/>
    <mergeCell ref="H5:J5"/>
    <mergeCell ref="N5:P5"/>
    <mergeCell ref="K5:M5"/>
  </mergeCells>
  <printOptions/>
  <pageMargins left="0.11811023622047245" right="0.11811023622047245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I69" sqref="I69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10" ht="60" customHeight="1">
      <c r="A1" s="166" t="str">
        <f>+'planning T1'!A1:G1</f>
        <v>CHALLENGE NATIONAL TORBALL ANTHV/UNADEV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30" customHeight="1">
      <c r="A2" s="161" t="str">
        <f>+'planning T1'!A2:G2</f>
        <v>Niveau 4 masculin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30" customHeight="1" thickBot="1">
      <c r="A3" s="167" t="str">
        <f>+'planning T1'!A3:G3</f>
        <v>Premier tour : CAH Clermont-Ferrand, le 23/01/2016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5" customFormat="1" ht="18" customHeight="1">
      <c r="A4" s="92" t="str">
        <f>'planning T1'!C7</f>
        <v>Chaumont HA</v>
      </c>
      <c r="B4" s="93"/>
      <c r="C4" s="94">
        <f>IF(ISBLANK('planning T1'!D7),"",'planning T1'!D7)</f>
        <v>7</v>
      </c>
      <c r="D4" s="24" t="s">
        <v>14</v>
      </c>
      <c r="E4" s="24">
        <f>IF(ISBLANK('planning T1'!E7),"",'planning T1'!E7)</f>
        <v>5</v>
      </c>
      <c r="F4" s="35" t="str">
        <f>'planning T1'!F7</f>
        <v>CAH Clermont-Fd R.</v>
      </c>
      <c r="G4" s="95"/>
      <c r="H4" s="95"/>
      <c r="I4" s="95"/>
      <c r="J4" s="96"/>
    </row>
    <row r="5" spans="1:10" s="25" customFormat="1" ht="18" customHeight="1">
      <c r="A5" s="44" t="str">
        <f>'planning T1'!C8</f>
        <v>AVH Paris R.</v>
      </c>
      <c r="B5" s="26"/>
      <c r="C5" s="27">
        <f>IF(ISBLANK('planning T1'!D8),"",'planning T1'!D8)</f>
        <v>7</v>
      </c>
      <c r="D5" s="28" t="s">
        <v>14</v>
      </c>
      <c r="E5" s="28">
        <f>IF(ISBLANK('planning T1'!E8),"",'planning T1'!E8)</f>
        <v>5</v>
      </c>
      <c r="F5" s="34" t="str">
        <f>'planning T1'!F8</f>
        <v>ASAA Strasbourg R.</v>
      </c>
      <c r="G5" s="45"/>
      <c r="H5" s="45"/>
      <c r="I5" s="45"/>
      <c r="J5" s="46"/>
    </row>
    <row r="6" spans="1:10" s="25" customFormat="1" ht="18" customHeight="1">
      <c r="A6" s="44" t="str">
        <f>'planning T1'!C9</f>
        <v>COPAA Paris R.</v>
      </c>
      <c r="B6" s="26"/>
      <c r="C6" s="27">
        <f>IF(ISBLANK('planning T1'!D9),"",'planning T1'!D9)</f>
        <v>5</v>
      </c>
      <c r="D6" s="28" t="s">
        <v>14</v>
      </c>
      <c r="E6" s="28">
        <f>IF(ISBLANK('planning T1'!E9),"",'planning T1'!E9)</f>
        <v>8</v>
      </c>
      <c r="F6" s="34" t="str">
        <f>'planning T1'!F9</f>
        <v>Chaumont HA</v>
      </c>
      <c r="G6" s="45"/>
      <c r="H6" s="45"/>
      <c r="I6" s="45"/>
      <c r="J6" s="46"/>
    </row>
    <row r="7" spans="1:10" s="25" customFormat="1" ht="18" customHeight="1">
      <c r="A7" s="44" t="str">
        <f>'planning T1'!C10</f>
        <v>AVH Paris R.</v>
      </c>
      <c r="B7" s="26"/>
      <c r="C7" s="27">
        <f>IF(ISBLANK('planning T1'!D10),"",'planning T1'!D10)</f>
        <v>7</v>
      </c>
      <c r="D7" s="28" t="s">
        <v>14</v>
      </c>
      <c r="E7" s="28">
        <f>IF(ISBLANK('planning T1'!E10),"",'planning T1'!E10)</f>
        <v>4</v>
      </c>
      <c r="F7" s="34" t="str">
        <f>'planning T1'!F10</f>
        <v>CAH Clermont-Fd R.</v>
      </c>
      <c r="G7" s="45"/>
      <c r="H7" s="45"/>
      <c r="I7" s="45"/>
      <c r="J7" s="46"/>
    </row>
    <row r="8" spans="1:10" s="25" customFormat="1" ht="18" customHeight="1">
      <c r="A8" s="44" t="str">
        <f>'planning T1'!C11</f>
        <v>ASAA Strasbourg R.</v>
      </c>
      <c r="B8" s="26"/>
      <c r="C8" s="27">
        <f>IF(ISBLANK('planning T1'!D11),"",'planning T1'!D11)</f>
        <v>4</v>
      </c>
      <c r="D8" s="28" t="s">
        <v>14</v>
      </c>
      <c r="E8" s="28">
        <f>IF(ISBLANK('planning T1'!E11),"",'planning T1'!E11)</f>
        <v>10</v>
      </c>
      <c r="F8" s="34" t="str">
        <f>'planning T1'!F11</f>
        <v>COPAA Paris R.</v>
      </c>
      <c r="G8" s="45"/>
      <c r="H8" s="45"/>
      <c r="I8" s="45"/>
      <c r="J8" s="46"/>
    </row>
    <row r="9" spans="1:10" s="25" customFormat="1" ht="18" customHeight="1">
      <c r="A9" s="51" t="str">
        <f>'planning T1'!C12</f>
        <v>Chaumont HA</v>
      </c>
      <c r="B9" s="26"/>
      <c r="C9" s="27">
        <f>IF(ISBLANK('planning T1'!D12),"",'planning T1'!D12)</f>
        <v>3</v>
      </c>
      <c r="D9" s="28" t="s">
        <v>14</v>
      </c>
      <c r="E9" s="28">
        <f>IF(ISBLANK('planning T1'!E12),"",'planning T1'!E12)</f>
        <v>6</v>
      </c>
      <c r="F9" s="34" t="str">
        <f>'planning T1'!F12</f>
        <v>AVH Paris R.</v>
      </c>
      <c r="G9" s="45"/>
      <c r="H9" s="45"/>
      <c r="I9" s="45"/>
      <c r="J9" s="46"/>
    </row>
    <row r="10" spans="1:10" s="25" customFormat="1" ht="18" customHeight="1">
      <c r="A10" s="44" t="str">
        <f>'planning T1'!C13</f>
        <v>CAH Clermont-Fd R.</v>
      </c>
      <c r="B10" s="26"/>
      <c r="C10" s="27">
        <f>IF(ISBLANK('planning T1'!D13),"",'planning T1'!D13)</f>
        <v>4</v>
      </c>
      <c r="D10" s="28" t="s">
        <v>14</v>
      </c>
      <c r="E10" s="28">
        <f>IF(ISBLANK('planning T1'!E13),"",'planning T1'!E13)</f>
        <v>4</v>
      </c>
      <c r="F10" s="34" t="str">
        <f>'planning T1'!F13</f>
        <v>COPAA Paris R.</v>
      </c>
      <c r="G10" s="45"/>
      <c r="H10" s="45"/>
      <c r="I10" s="45"/>
      <c r="J10" s="46"/>
    </row>
    <row r="11" spans="1:10" s="25" customFormat="1" ht="18" customHeight="1">
      <c r="A11" s="44" t="str">
        <f>'planning T1'!C14</f>
        <v>ASAA Strasbourg R.</v>
      </c>
      <c r="B11" s="26"/>
      <c r="C11" s="27">
        <f>IF(ISBLANK('planning T1'!D14),"",'planning T1'!D14)</f>
        <v>0</v>
      </c>
      <c r="D11" s="28" t="s">
        <v>14</v>
      </c>
      <c r="E11" s="28">
        <f>IF(ISBLANK('planning T1'!E14),"",'planning T1'!E14)</f>
        <v>10</v>
      </c>
      <c r="F11" s="34" t="str">
        <f>'planning T1'!F14</f>
        <v>Chaumont HA</v>
      </c>
      <c r="G11" s="45"/>
      <c r="H11" s="45"/>
      <c r="I11" s="45"/>
      <c r="J11" s="46"/>
    </row>
    <row r="12" spans="1:10" s="25" customFormat="1" ht="18" customHeight="1">
      <c r="A12" s="44" t="str">
        <f>'planning T1'!C15</f>
        <v>COPAA Paris R.</v>
      </c>
      <c r="B12" s="26"/>
      <c r="C12" s="27">
        <f>IF(ISBLANK('planning T1'!D15),"",'planning T1'!D15)</f>
        <v>5</v>
      </c>
      <c r="D12" s="28" t="s">
        <v>14</v>
      </c>
      <c r="E12" s="28">
        <f>IF(ISBLANK('planning T1'!E15),"",'planning T1'!E15)</f>
        <v>5</v>
      </c>
      <c r="F12" s="38" t="str">
        <f>'planning T1'!F15</f>
        <v>AVH Paris R.</v>
      </c>
      <c r="G12" s="45"/>
      <c r="H12" s="45"/>
      <c r="I12" s="45"/>
      <c r="J12" s="46"/>
    </row>
    <row r="13" spans="1:10" s="25" customFormat="1" ht="18" customHeight="1" thickBot="1">
      <c r="A13" s="110" t="str">
        <f>'planning T1'!C16</f>
        <v>CAH Clermont-Fd R.</v>
      </c>
      <c r="B13" s="111"/>
      <c r="C13" s="112">
        <f>IF(ISBLANK('planning T1'!D16),"",'planning T1'!D16)</f>
        <v>10</v>
      </c>
      <c r="D13" s="102" t="s">
        <v>14</v>
      </c>
      <c r="E13" s="102">
        <f>IF(ISBLANK('planning T1'!E16),"",'planning T1'!E16)</f>
        <v>5</v>
      </c>
      <c r="F13" s="97" t="str">
        <f>'planning T1'!F16</f>
        <v>ASAA Strasbourg R.</v>
      </c>
      <c r="G13" s="49"/>
      <c r="H13" s="49"/>
      <c r="I13" s="49"/>
      <c r="J13" s="50"/>
    </row>
    <row r="14" spans="1:10" s="25" customFormat="1" ht="18" customHeight="1" thickBot="1">
      <c r="A14" s="163" t="s">
        <v>26</v>
      </c>
      <c r="B14" s="164"/>
      <c r="C14" s="164"/>
      <c r="D14" s="164"/>
      <c r="E14" s="164"/>
      <c r="F14" s="164"/>
      <c r="G14" s="113"/>
      <c r="H14" s="113"/>
      <c r="I14" s="113"/>
      <c r="J14" s="114"/>
    </row>
    <row r="15" spans="1:10" s="25" customFormat="1" ht="18" customHeight="1">
      <c r="A15" s="51" t="str">
        <f>'planning T1'!C18</f>
        <v>AVH Paris R.</v>
      </c>
      <c r="B15" s="52"/>
      <c r="C15" s="53">
        <f>IF(ISBLANK('planning T1'!D18),"",'planning T1'!D18)</f>
        <v>10</v>
      </c>
      <c r="D15" s="54" t="s">
        <v>14</v>
      </c>
      <c r="E15" s="54">
        <f>IF(ISBLANK('planning T1'!E18),"",'planning T1'!E18)</f>
        <v>6</v>
      </c>
      <c r="F15" s="35" t="str">
        <f>'planning T1'!F18</f>
        <v>Chaumont HA</v>
      </c>
      <c r="G15" s="95"/>
      <c r="H15" s="95"/>
      <c r="I15" s="95"/>
      <c r="J15" s="57"/>
    </row>
    <row r="16" spans="1:10" s="25" customFormat="1" ht="18" customHeight="1">
      <c r="A16" s="47" t="str">
        <f>'planning T1'!C19</f>
        <v>ASAA Strasbourg R.</v>
      </c>
      <c r="B16" s="26"/>
      <c r="C16" s="27">
        <f>IF(ISBLANK('planning T1'!D19),"",'planning T1'!D19)</f>
        <v>3</v>
      </c>
      <c r="D16" s="28" t="s">
        <v>14</v>
      </c>
      <c r="E16" s="28">
        <f>IF(ISBLANK('planning T1'!E19),"",'planning T1'!E19)</f>
        <v>5</v>
      </c>
      <c r="F16" s="34" t="str">
        <f>'planning T1'!F19</f>
        <v>CAH Clermont-Fd R.</v>
      </c>
      <c r="G16" s="45"/>
      <c r="H16" s="45"/>
      <c r="I16" s="45"/>
      <c r="J16" s="46"/>
    </row>
    <row r="17" spans="1:10" s="25" customFormat="1" ht="18" customHeight="1">
      <c r="A17" s="51" t="str">
        <f>'planning T1'!C20</f>
        <v>Chaumont HA</v>
      </c>
      <c r="B17" s="26"/>
      <c r="C17" s="27">
        <f>IF(ISBLANK('planning T1'!D20),"",'planning T1'!D20)</f>
        <v>6</v>
      </c>
      <c r="D17" s="28" t="s">
        <v>14</v>
      </c>
      <c r="E17" s="28">
        <f>IF(ISBLANK('planning T1'!E20),"",'planning T1'!E20)</f>
        <v>5</v>
      </c>
      <c r="F17" s="34" t="str">
        <f>'planning T1'!F20</f>
        <v>COPAA Paris R.</v>
      </c>
      <c r="G17" s="45"/>
      <c r="H17" s="45"/>
      <c r="I17" s="45"/>
      <c r="J17" s="46"/>
    </row>
    <row r="18" spans="1:10" s="25" customFormat="1" ht="18" customHeight="1">
      <c r="A18" s="44" t="str">
        <f>'planning T1'!C21</f>
        <v>AVH Paris R.</v>
      </c>
      <c r="B18" s="26"/>
      <c r="C18" s="27">
        <f>IF(ISBLANK('planning T1'!D21),"",'planning T1'!D21)</f>
        <v>4</v>
      </c>
      <c r="D18" s="28" t="s">
        <v>14</v>
      </c>
      <c r="E18" s="28">
        <f>IF(ISBLANK('planning T1'!E21),"",'planning T1'!E21)</f>
        <v>3</v>
      </c>
      <c r="F18" s="34" t="str">
        <f>'planning T1'!F21</f>
        <v>CAH Clermont-Fd R.</v>
      </c>
      <c r="G18" s="45"/>
      <c r="H18" s="45"/>
      <c r="I18" s="45"/>
      <c r="J18" s="46"/>
    </row>
    <row r="19" spans="1:10" s="25" customFormat="1" ht="18" customHeight="1">
      <c r="A19" s="44" t="str">
        <f>'planning T1'!C22</f>
        <v>COPAA Paris R.</v>
      </c>
      <c r="B19" s="26"/>
      <c r="C19" s="27">
        <f>IF(ISBLANK('planning T1'!D22),"",'planning T1'!D22)</f>
        <v>3</v>
      </c>
      <c r="D19" s="28" t="s">
        <v>14</v>
      </c>
      <c r="E19" s="28">
        <f>IF(ISBLANK('planning T1'!E22),"",'planning T1'!E22)</f>
        <v>5</v>
      </c>
      <c r="F19" s="34" t="str">
        <f>'planning T1'!F22</f>
        <v>ASAA Strasbourg R.</v>
      </c>
      <c r="G19" s="45"/>
      <c r="H19" s="45"/>
      <c r="I19" s="45"/>
      <c r="J19" s="46"/>
    </row>
    <row r="20" spans="1:10" s="25" customFormat="1" ht="18" customHeight="1">
      <c r="A20" s="44" t="str">
        <f>'planning T1'!C23</f>
        <v>CAH Clermont-Fd R.</v>
      </c>
      <c r="B20" s="26"/>
      <c r="C20" s="27">
        <f>IF(ISBLANK('planning T1'!D23),"",'planning T1'!D23)</f>
        <v>4</v>
      </c>
      <c r="D20" s="28" t="s">
        <v>14</v>
      </c>
      <c r="E20" s="28">
        <f>IF(ISBLANK('planning T1'!E23),"",'planning T1'!E23)</f>
        <v>5</v>
      </c>
      <c r="F20" s="34" t="str">
        <f>'planning T1'!F23</f>
        <v>Chaumont HA</v>
      </c>
      <c r="G20" s="45"/>
      <c r="H20" s="45"/>
      <c r="I20" s="45"/>
      <c r="J20" s="46"/>
    </row>
    <row r="21" spans="1:10" s="25" customFormat="1" ht="18" customHeight="1">
      <c r="A21" s="47" t="str">
        <f>'planning T1'!C24</f>
        <v>COPAA Paris R.</v>
      </c>
      <c r="B21" s="26"/>
      <c r="C21" s="27">
        <f>IF(ISBLANK('planning T1'!D24),"",'planning T1'!D24)</f>
        <v>3</v>
      </c>
      <c r="D21" s="28" t="s">
        <v>14</v>
      </c>
      <c r="E21" s="28">
        <f>IF(ISBLANK('planning T1'!E24),"",'planning T1'!E24)</f>
        <v>2</v>
      </c>
      <c r="F21" s="34" t="str">
        <f>'planning T1'!F24</f>
        <v>AVH Paris R.</v>
      </c>
      <c r="G21" s="45"/>
      <c r="H21" s="45"/>
      <c r="I21" s="45"/>
      <c r="J21" s="46"/>
    </row>
    <row r="22" spans="1:10" s="25" customFormat="1" ht="18" customHeight="1">
      <c r="A22" s="51" t="str">
        <f>'planning T1'!C25</f>
        <v>Chaumont HA</v>
      </c>
      <c r="B22" s="26"/>
      <c r="C22" s="27">
        <f>IF(ISBLANK('planning T1'!D25),"",'planning T1'!D25)</f>
        <v>7</v>
      </c>
      <c r="D22" s="28" t="s">
        <v>14</v>
      </c>
      <c r="E22" s="28">
        <f>IF(ISBLANK('planning T1'!E25),"",'planning T1'!E25)</f>
        <v>2</v>
      </c>
      <c r="F22" s="34" t="str">
        <f>'planning T1'!F25</f>
        <v>ASAA Strasbourg R.</v>
      </c>
      <c r="G22" s="45"/>
      <c r="H22" s="45"/>
      <c r="I22" s="45"/>
      <c r="J22" s="46"/>
    </row>
    <row r="23" spans="1:10" s="25" customFormat="1" ht="18" customHeight="1">
      <c r="A23" s="44" t="str">
        <f>'planning T1'!C26</f>
        <v>CAH Clermont-Fd R.</v>
      </c>
      <c r="B23" s="26"/>
      <c r="C23" s="27">
        <f>IF(ISBLANK('planning T1'!D26),"",'planning T1'!D26)</f>
        <v>5</v>
      </c>
      <c r="D23" s="28" t="s">
        <v>14</v>
      </c>
      <c r="E23" s="28">
        <f>IF(ISBLANK('planning T1'!E26),"",'planning T1'!E26)</f>
        <v>4</v>
      </c>
      <c r="F23" s="34" t="str">
        <f>'planning T1'!F26</f>
        <v>COPAA Paris R.</v>
      </c>
      <c r="G23" s="45"/>
      <c r="H23" s="45"/>
      <c r="I23" s="45"/>
      <c r="J23" s="46"/>
    </row>
    <row r="24" spans="1:10" s="25" customFormat="1" ht="18" customHeight="1" thickBot="1">
      <c r="A24" s="48" t="str">
        <f>'planning T1'!C27</f>
        <v>ASAA Strasbourg R.</v>
      </c>
      <c r="B24" s="30"/>
      <c r="C24" s="31">
        <f>IF(ISBLANK('planning T1'!D27),"",'planning T1'!D27)</f>
        <v>3</v>
      </c>
      <c r="D24" s="32" t="s">
        <v>14</v>
      </c>
      <c r="E24" s="32">
        <f>IF(ISBLANK('planning T1'!E27),"",'planning T1'!E27)</f>
        <v>5</v>
      </c>
      <c r="F24" s="97" t="str">
        <f>'planning T1'!F27</f>
        <v>AVH Paris R.</v>
      </c>
      <c r="G24" s="49"/>
      <c r="H24" s="49"/>
      <c r="I24" s="49"/>
      <c r="J24" s="50"/>
    </row>
    <row r="25" spans="1:10" s="86" customFormat="1" ht="60" customHeight="1" thickBot="1">
      <c r="A25" s="168" t="s">
        <v>15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30" customHeight="1" thickBot="1">
      <c r="A26" s="74" t="s">
        <v>16</v>
      </c>
      <c r="B26" s="108" t="s">
        <v>17</v>
      </c>
      <c r="C26" s="109" t="s">
        <v>18</v>
      </c>
      <c r="D26" s="109" t="s">
        <v>11</v>
      </c>
      <c r="E26" s="109" t="s">
        <v>12</v>
      </c>
      <c r="F26" s="109" t="s">
        <v>13</v>
      </c>
      <c r="G26" s="109" t="s">
        <v>22</v>
      </c>
      <c r="H26" s="109" t="s">
        <v>23</v>
      </c>
      <c r="I26" s="76" t="s">
        <v>24</v>
      </c>
      <c r="J26" s="98" t="s">
        <v>25</v>
      </c>
    </row>
    <row r="27" spans="1:10" s="25" customFormat="1" ht="18" customHeight="1" thickBot="1">
      <c r="A27" s="99" t="str">
        <f>'planning T1'!$C$7</f>
        <v>Chaumont HA</v>
      </c>
      <c r="B27" s="80">
        <f>'points T1'!$D$17</f>
        <v>12</v>
      </c>
      <c r="C27" s="81">
        <f>SUM(D27:F27)</f>
        <v>8</v>
      </c>
      <c r="D27" s="81">
        <f>IF('points T1'!$D$7=2,1,0)+IF('points T1'!$D$8=2,1,0)+IF('points T1'!$D$9=2,1,0)+IF('points T1'!$D$10=2,1,0)+IF('points T1'!$D$11=2,1,0)+IF('points T1'!$D$12=2,1,0)+IF('points T1'!$D$13=2,1,0)+IF('points T1'!$D$14=2,1,0)</f>
        <v>6</v>
      </c>
      <c r="E27" s="81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81">
        <f>IF('points T1'!$D$7=0,1,0)+IF('points T1'!$D$8=0,1,0)+IF('points T1'!$D$9=0,1,0)+IF('points T1'!$D$10=0,1,0)+IF('points T1'!$D$11=0,1,0)+IF('points T1'!$D$12=0,1,0)+IF('points T1'!$D$13=0,1,0)+IF('points T1'!$D$14=0,1,0)</f>
        <v>2</v>
      </c>
      <c r="G27" s="80">
        <f>'points T1'!$B$17</f>
        <v>52</v>
      </c>
      <c r="H27" s="80">
        <f>'points T1'!$C$17</f>
        <v>37</v>
      </c>
      <c r="I27" s="104">
        <f>G27-H27</f>
        <v>15</v>
      </c>
      <c r="J27" s="105">
        <f>G27/H27</f>
        <v>1.4054054054054055</v>
      </c>
    </row>
    <row r="28" spans="1:10" s="25" customFormat="1" ht="18" customHeight="1" thickBot="1">
      <c r="A28" s="99" t="str">
        <f>'planning T1'!$F$7</f>
        <v>CAH Clermont-Fd R.</v>
      </c>
      <c r="B28" s="80">
        <f>'points T1'!$G$17</f>
        <v>7</v>
      </c>
      <c r="C28" s="81">
        <f>SUM(D28:F28)</f>
        <v>8</v>
      </c>
      <c r="D28" s="81">
        <f>IF('points T1'!$G$7=2,1,0)+IF('points T1'!$G$8=2,1,0)+IF('points T1'!$G$9=2,1,0)+IF('points T1'!$G$10=2,1,0)+IF('points T1'!$G$11=2,1,0)+IF('points T1'!$G$12=2,1,0)+IF('points T1'!$G$13=2,1,0)+IF('points T1'!$G$14=2,1,0)</f>
        <v>3</v>
      </c>
      <c r="E28" s="81">
        <f>IF('points T1'!$G$7=1,1,0)+IF('points T1'!$G$8=1,1,0)+IF('points T1'!$G$9=1,1,0)+IF('points T1'!$G$10=1,1,0)+IF('points T1'!$G$11=1,1,0)+IF('points T1'!$G$12=1,1,0)+IF('points T1'!$G$13=1,1,0)+IF('points T1'!$G$14=1,1,0)</f>
        <v>1</v>
      </c>
      <c r="F28" s="81">
        <f>IF('points T1'!$G$7=0,1,0)+IF('points T1'!$G$8=0,1,0)+IF('points T1'!$G$9=0,1,0)+IF('points T1'!$G$10=0,1,0)+IF('points T1'!$G$11=0,1,0)+IF('points T1'!$G$12=0,1,0)+IF('points T1'!$G$13=0,1,0)+IF('points T1'!$G$14=0,1,0)</f>
        <v>4</v>
      </c>
      <c r="G28" s="80">
        <f>'points T1'!$E$17</f>
        <v>40</v>
      </c>
      <c r="H28" s="80">
        <f>'points T1'!$F$17</f>
        <v>39</v>
      </c>
      <c r="I28" s="104">
        <f>G28-H28</f>
        <v>1</v>
      </c>
      <c r="J28" s="105">
        <f>G28/H28</f>
        <v>1.0256410256410255</v>
      </c>
    </row>
    <row r="29" spans="1:10" s="25" customFormat="1" ht="18" customHeight="1" thickBot="1">
      <c r="A29" s="99" t="str">
        <f>'planning T1'!$C$8</f>
        <v>AVH Paris R.</v>
      </c>
      <c r="B29" s="80">
        <f>'points T1'!$J$17</f>
        <v>13</v>
      </c>
      <c r="C29" s="81">
        <f>SUM(D29:F29)</f>
        <v>8</v>
      </c>
      <c r="D29" s="81">
        <f>IF('points T1'!$J$7=2,1,0)+IF('points T1'!$J$8=2,1,0)+IF('points T1'!$J$9=2,1,0)+IF('points T1'!$J$10=2,1,0)+IF('points T1'!$J$11=2,1,0)+IF('points T1'!$J$12=2,1,0)+IF('points T1'!$J$13=2,1,0)+IF('points T1'!$J$14=2,1,0)</f>
        <v>6</v>
      </c>
      <c r="E29" s="81">
        <f>IF('points T1'!$J$7=1,1,0)+IF('points T1'!$J$8=1,1,0)+IF('points T1'!$J$9=1,1,0)+IF('points T1'!$J$10=1,1,0)+IF('points T1'!$J$11=1,1,0)+IF('points T1'!$J$12=1,1,0)+IF('points T1'!$J$13=1,1,0)+IF('points T1'!$J$14=1,1,0)</f>
        <v>1</v>
      </c>
      <c r="F29" s="81">
        <f>IF('points T1'!$J$7=0,1,0)+IF('points T1'!$J$8=0,1,0)+IF('points T1'!$J$9=0,1,0)+IF('points T1'!$J$10=0,1,0)+IF('points T1'!$J$11=0,1,0)+IF('points T1'!$J$12=0,1,0)+IF('points T1'!$J$13=0,1,0)+IF('points T1'!$J$14=0,1,0)</f>
        <v>1</v>
      </c>
      <c r="G29" s="80">
        <f>'points T1'!$H$17</f>
        <v>46</v>
      </c>
      <c r="H29" s="80">
        <f>'points T1'!$I$17</f>
        <v>32</v>
      </c>
      <c r="I29" s="104">
        <f>G29-H29</f>
        <v>14</v>
      </c>
      <c r="J29" s="105">
        <f>G29/H29</f>
        <v>1.4375</v>
      </c>
    </row>
    <row r="30" spans="1:10" s="25" customFormat="1" ht="18" customHeight="1" thickBot="1">
      <c r="A30" s="99" t="str">
        <f>'planning T1'!$F$8</f>
        <v>ASAA Strasbourg R.</v>
      </c>
      <c r="B30" s="80">
        <f>'points T1'!$M$17</f>
        <v>2</v>
      </c>
      <c r="C30" s="81">
        <f>SUM(D30:F30)</f>
        <v>8</v>
      </c>
      <c r="D30" s="81">
        <f>IF('points T1'!$M$7=2,1,0)+IF('points T1'!$M$8=2,1,0)+IF('points T1'!$M$9=2,1,0)+IF('points T1'!$M$10=2,1,0)+IF('points T1'!$M$11=2,1,0)+IF('points T1'!$M$12=2,1,0)+IF('points T1'!$M$13=2,1,0)+IF('points T1'!$M$14=2,1,0)</f>
        <v>1</v>
      </c>
      <c r="E30" s="81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81">
        <f>IF('points T1'!$M$7=0,1,0)+IF('points T1'!$M$8=0,1,0)+IF('points T1'!$M$9=0,1,0)+IF('points T1'!$M$10=0,1,0)+IF('points T1'!$M$11=0,1,0)+IF('points T1'!$M$12=0,1,0)+IF('points T1'!$M$13=0,1,0)+IF('points T1'!$M$14=0,1,0)</f>
        <v>7</v>
      </c>
      <c r="G30" s="80">
        <f>'points T1'!$K$17</f>
        <v>27</v>
      </c>
      <c r="H30" s="80">
        <f>'points T1'!$L$17</f>
        <v>57</v>
      </c>
      <c r="I30" s="104">
        <f>G30-H30</f>
        <v>-30</v>
      </c>
      <c r="J30" s="105">
        <f>G30/H30</f>
        <v>0.47368421052631576</v>
      </c>
    </row>
    <row r="31" spans="1:10" s="25" customFormat="1" ht="18" customHeight="1" thickBot="1">
      <c r="A31" s="99" t="str">
        <f>'planning T1'!$C$9</f>
        <v>COPAA Paris R.</v>
      </c>
      <c r="B31" s="80">
        <f>'points T1'!$P$17</f>
        <v>6</v>
      </c>
      <c r="C31" s="81">
        <f>SUM(D31:F31)</f>
        <v>8</v>
      </c>
      <c r="D31" s="81">
        <f>IF('points T1'!$P$7=2,1,0)+IF('points T1'!$P$8=2,1,0)+IF('points T1'!$P$9=2,1,0)+IF('points T1'!$P$10=2,1,0)+IF('points T1'!$P$11=2,1,0)+IF('points T1'!$P$12=2,1,0)+IF('points T1'!$P$13=2,1,0)+IF('points T1'!$P$14=2,1,0)</f>
        <v>2</v>
      </c>
      <c r="E31" s="81">
        <f>IF('points T1'!$P$7=1,1,0)+IF('points T1'!$P$8=1,1,0)+IF('points T1'!$P$9=1,1,0)+IF('points T1'!$P$10=1,1,0)+IF('points T1'!$P$11=1,1,0)+IF('points T1'!$P$12=1,1,0)+IF('points T1'!$P$13=1,1,0)+IF('points T1'!$P$14=1,1,0)</f>
        <v>2</v>
      </c>
      <c r="F31" s="81">
        <f>IF('points T1'!$P$7=0,1,0)+IF('points T1'!$P$8=0,1,0)+IF('points T1'!$P$9=0,1,0)+IF('points T1'!$P$10=0,1,0)+IF('points T1'!$P$11=0,1,0)+IF('points T1'!$P$12=0,1,0)+IF('points T1'!$P$13=0,1,0)+IF('points T1'!$P$14=0,1,0)</f>
        <v>4</v>
      </c>
      <c r="G31" s="80">
        <f>'points T1'!$N$17</f>
        <v>39</v>
      </c>
      <c r="H31" s="80">
        <f>'points T1'!$O$17</f>
        <v>39</v>
      </c>
      <c r="I31" s="104">
        <f>G31-H31</f>
        <v>0</v>
      </c>
      <c r="J31" s="105">
        <f>G31/H31</f>
        <v>1</v>
      </c>
    </row>
    <row r="32" spans="1:10" s="25" customFormat="1" ht="18" customHeight="1" thickBot="1">
      <c r="A32" s="106" t="s">
        <v>19</v>
      </c>
      <c r="B32" s="80">
        <f aca="true" t="shared" si="0" ref="B32:I32">SUM(B27:B31)</f>
        <v>40</v>
      </c>
      <c r="C32" s="81">
        <f t="shared" si="0"/>
        <v>40</v>
      </c>
      <c r="D32" s="81">
        <f t="shared" si="0"/>
        <v>18</v>
      </c>
      <c r="E32" s="81">
        <f t="shared" si="0"/>
        <v>4</v>
      </c>
      <c r="F32" s="81">
        <f t="shared" si="0"/>
        <v>18</v>
      </c>
      <c r="G32" s="81">
        <f t="shared" si="0"/>
        <v>204</v>
      </c>
      <c r="H32" s="81">
        <f t="shared" si="0"/>
        <v>204</v>
      </c>
      <c r="I32" s="81">
        <f t="shared" si="0"/>
        <v>0</v>
      </c>
      <c r="J32" s="81"/>
    </row>
    <row r="33" spans="1:10" s="25" customFormat="1" ht="60" customHeight="1">
      <c r="A33" s="162" t="str">
        <f>'planning T1'!A1:G1</f>
        <v>CHALLENGE NATIONAL TORBALL ANTHV/UNADEV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s="25" customFormat="1" ht="30" customHeight="1">
      <c r="A34" s="161" t="str">
        <f>'planning T2'!A2:G2</f>
        <v>Niveau 4 masculin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s="25" customFormat="1" ht="30" customHeight="1" thickBot="1">
      <c r="A35" s="161" t="str">
        <f>'planning T2'!A3:G3</f>
        <v>Second tour : AVH PARIS, le 14/05/2016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s="25" customFormat="1" ht="18" customHeight="1">
      <c r="A36" s="92" t="str">
        <f>'planning T1'!$C$9</f>
        <v>COPAA Paris R.</v>
      </c>
      <c r="B36" s="59"/>
      <c r="C36" s="60">
        <f>IF(ISBLANK('planning T2'!D7),"",'planning T2'!D7)</f>
      </c>
      <c r="D36" s="24" t="s">
        <v>14</v>
      </c>
      <c r="E36" s="61">
        <f>IF(ISBLANK('planning T2'!E7),"",'planning T2'!E7)</f>
      </c>
      <c r="F36" s="35" t="str">
        <f>'planning T1'!$F$8</f>
        <v>ASAA Strasbourg R.</v>
      </c>
      <c r="G36" s="36"/>
      <c r="H36" s="36"/>
      <c r="I36" s="36"/>
      <c r="J36" s="37"/>
    </row>
    <row r="37" spans="1:10" s="25" customFormat="1" ht="18" customHeight="1">
      <c r="A37" s="44" t="str">
        <f>'planning T1'!$F$7</f>
        <v>CAH Clermont-Fd R.</v>
      </c>
      <c r="B37" s="47"/>
      <c r="C37" s="62">
        <f>IF(ISBLANK('planning T2'!D8),"",'planning T2'!D8)</f>
      </c>
      <c r="D37" s="28" t="s">
        <v>14</v>
      </c>
      <c r="E37" s="63">
        <f>IF(ISBLANK('planning T2'!E8),"",'planning T2'!E8)</f>
      </c>
      <c r="F37" s="34" t="str">
        <f>'planning T1'!$C$7</f>
        <v>Chaumont HA</v>
      </c>
      <c r="G37" s="39"/>
      <c r="H37" s="39"/>
      <c r="I37" s="39"/>
      <c r="J37" s="40"/>
    </row>
    <row r="38" spans="1:10" s="25" customFormat="1" ht="18" customHeight="1">
      <c r="A38" s="44" t="str">
        <f>'planning T1'!$F$8</f>
        <v>ASAA Strasbourg R.</v>
      </c>
      <c r="B38" s="47"/>
      <c r="C38" s="62">
        <f>IF(ISBLANK('planning T2'!D9),"",'planning T2'!D9)</f>
      </c>
      <c r="D38" s="28" t="s">
        <v>14</v>
      </c>
      <c r="E38" s="63">
        <f>IF(ISBLANK('planning T2'!E9),"",'planning T2'!E9)</f>
      </c>
      <c r="F38" s="34" t="str">
        <f>'planning T1'!$C$8</f>
        <v>AVH Paris R.</v>
      </c>
      <c r="G38" s="39"/>
      <c r="H38" s="39"/>
      <c r="I38" s="39"/>
      <c r="J38" s="40"/>
    </row>
    <row r="39" spans="1:10" s="25" customFormat="1" ht="18" customHeight="1">
      <c r="A39" s="44" t="str">
        <f>'planning T1'!$C$9</f>
        <v>COPAA Paris R.</v>
      </c>
      <c r="B39" s="47"/>
      <c r="C39" s="62">
        <f>IF(ISBLANK('planning T2'!D10),"",'planning T2'!D10)</f>
      </c>
      <c r="D39" s="28" t="s">
        <v>14</v>
      </c>
      <c r="E39" s="63">
        <f>IF(ISBLANK('planning T2'!E10),"",'planning T2'!E10)</f>
      </c>
      <c r="F39" s="34" t="str">
        <f>'planning T1'!$C$7</f>
        <v>Chaumont HA</v>
      </c>
      <c r="G39" s="39"/>
      <c r="H39" s="39"/>
      <c r="I39" s="39"/>
      <c r="J39" s="40"/>
    </row>
    <row r="40" spans="1:10" s="25" customFormat="1" ht="18" customHeight="1">
      <c r="A40" s="44" t="str">
        <f>'planning T1'!$C$8</f>
        <v>AVH Paris R.</v>
      </c>
      <c r="B40" s="47"/>
      <c r="C40" s="62">
        <f>IF(ISBLANK('planning T2'!D11),"",'planning T2'!D11)</f>
      </c>
      <c r="D40" s="28" t="s">
        <v>14</v>
      </c>
      <c r="E40" s="63">
        <f>IF(ISBLANK('planning T2'!E11),"",'planning T2'!E11)</f>
      </c>
      <c r="F40" s="34" t="str">
        <f>'planning T1'!$F$7</f>
        <v>CAH Clermont-Fd R.</v>
      </c>
      <c r="G40" s="39"/>
      <c r="H40" s="39"/>
      <c r="I40" s="39"/>
      <c r="J40" s="40"/>
    </row>
    <row r="41" spans="1:10" s="25" customFormat="1" ht="18" customHeight="1">
      <c r="A41" s="44" t="str">
        <f>'planning T1'!$C$7</f>
        <v>Chaumont HA</v>
      </c>
      <c r="B41" s="47"/>
      <c r="C41" s="62">
        <f>IF(ISBLANK('planning T2'!D12),"",'planning T2'!D12)</f>
      </c>
      <c r="D41" s="28" t="s">
        <v>14</v>
      </c>
      <c r="E41" s="63">
        <f>IF(ISBLANK('planning T2'!E12),"",'planning T2'!E12)</f>
      </c>
      <c r="F41" s="34" t="str">
        <f>'planning T1'!$F$8</f>
        <v>ASAA Strasbourg R.</v>
      </c>
      <c r="G41" s="39"/>
      <c r="H41" s="39"/>
      <c r="I41" s="39"/>
      <c r="J41" s="40"/>
    </row>
    <row r="42" spans="1:10" s="25" customFormat="1" ht="18" customHeight="1">
      <c r="A42" s="44" t="str">
        <f>'planning T1'!$C$8</f>
        <v>AVH Paris R.</v>
      </c>
      <c r="B42" s="47"/>
      <c r="C42" s="62">
        <f>IF(ISBLANK('planning T2'!D13),"",'planning T2'!D13)</f>
      </c>
      <c r="D42" s="28" t="s">
        <v>14</v>
      </c>
      <c r="E42" s="63">
        <f>IF(ISBLANK('planning T2'!E13),"",'planning T2'!E13)</f>
      </c>
      <c r="F42" s="34" t="str">
        <f>'planning T1'!$C$9</f>
        <v>COPAA Paris R.</v>
      </c>
      <c r="G42" s="39"/>
      <c r="H42" s="39"/>
      <c r="I42" s="39"/>
      <c r="J42" s="40"/>
    </row>
    <row r="43" spans="1:10" s="25" customFormat="1" ht="18" customHeight="1">
      <c r="A43" s="44" t="str">
        <f>'planning T1'!$F$8</f>
        <v>ASAA Strasbourg R.</v>
      </c>
      <c r="B43" s="47"/>
      <c r="C43" s="62">
        <f>IF(ISBLANK('planning T2'!D14),"",'planning T2'!D14)</f>
      </c>
      <c r="D43" s="28" t="s">
        <v>14</v>
      </c>
      <c r="E43" s="63">
        <f>IF(ISBLANK('planning T2'!E14),"",'planning T2'!E14)</f>
      </c>
      <c r="F43" s="34" t="str">
        <f>'planning T1'!$F$7</f>
        <v>CAH Clermont-Fd R.</v>
      </c>
      <c r="G43" s="39"/>
      <c r="H43" s="39"/>
      <c r="I43" s="39"/>
      <c r="J43" s="40"/>
    </row>
    <row r="44" spans="1:10" s="25" customFormat="1" ht="18" customHeight="1">
      <c r="A44" s="44" t="str">
        <f>'planning T1'!$C$7</f>
        <v>Chaumont HA</v>
      </c>
      <c r="B44" s="47"/>
      <c r="C44" s="62">
        <f>IF(ISBLANK('planning T2'!D15),"",'planning T2'!D15)</f>
      </c>
      <c r="D44" s="28" t="s">
        <v>14</v>
      </c>
      <c r="E44" s="63">
        <f>IF(ISBLANK('planning T2'!E15),"",'planning T2'!E15)</f>
      </c>
      <c r="F44" s="34" t="str">
        <f>'planning T1'!$C$8</f>
        <v>AVH Paris R.</v>
      </c>
      <c r="G44" s="39"/>
      <c r="H44" s="39"/>
      <c r="I44" s="39"/>
      <c r="J44" s="40"/>
    </row>
    <row r="45" spans="1:10" s="25" customFormat="1" ht="18" customHeight="1" thickBot="1">
      <c r="A45" s="48" t="str">
        <f>'planning T1'!$F$7</f>
        <v>CAH Clermont-Fd R.</v>
      </c>
      <c r="B45" s="64"/>
      <c r="C45" s="65">
        <f>IF(ISBLANK('planning T2'!D16),"",'planning T2'!D16)</f>
      </c>
      <c r="D45" s="32" t="s">
        <v>14</v>
      </c>
      <c r="E45" s="66">
        <f>IF(ISBLANK('planning T2'!E16),"",'planning T2'!E16)</f>
      </c>
      <c r="F45" s="97" t="str">
        <f>'planning T1'!$C$9</f>
        <v>COPAA Paris R.</v>
      </c>
      <c r="G45" s="41"/>
      <c r="H45" s="41"/>
      <c r="I45" s="41"/>
      <c r="J45" s="42"/>
    </row>
    <row r="46" spans="1:10" s="25" customFormat="1" ht="15.75" customHeight="1" thickBot="1">
      <c r="A46" s="163" t="s">
        <v>26</v>
      </c>
      <c r="B46" s="164"/>
      <c r="C46" s="164"/>
      <c r="D46" s="164"/>
      <c r="E46" s="164"/>
      <c r="F46" s="165"/>
      <c r="G46" s="100"/>
      <c r="H46" s="100"/>
      <c r="I46" s="100"/>
      <c r="J46" s="101"/>
    </row>
    <row r="47" spans="1:10" s="25" customFormat="1" ht="18" customHeight="1">
      <c r="A47" s="92" t="str">
        <f>'planning T1'!$F$8</f>
        <v>ASAA Strasbourg R.</v>
      </c>
      <c r="B47" s="59"/>
      <c r="C47" s="60">
        <f>IF(ISBLANK('planning T2'!D18),"",'planning T2'!D18)</f>
      </c>
      <c r="D47" s="24" t="s">
        <v>14</v>
      </c>
      <c r="E47" s="61">
        <f>IF(ISBLANK('planning T2'!E18),"",'planning T2'!E18)</f>
      </c>
      <c r="F47" s="35" t="str">
        <f>'planning T1'!$C$7</f>
        <v>Chaumont HA</v>
      </c>
      <c r="G47" s="36"/>
      <c r="H47" s="36"/>
      <c r="I47" s="36"/>
      <c r="J47" s="37"/>
    </row>
    <row r="48" spans="1:10" s="25" customFormat="1" ht="18" customHeight="1">
      <c r="A48" s="44" t="str">
        <f>'planning T1'!$C$9</f>
        <v>COPAA Paris R.</v>
      </c>
      <c r="B48" s="47"/>
      <c r="C48" s="62">
        <f>IF(ISBLANK('planning T2'!D19),"",'planning T2'!D19)</f>
      </c>
      <c r="D48" s="28" t="s">
        <v>14</v>
      </c>
      <c r="E48" s="63">
        <f>IF(ISBLANK('planning T2'!E19),"",'planning T2'!E19)</f>
      </c>
      <c r="F48" s="34" t="str">
        <f>'planning T1'!$F$7</f>
        <v>CAH Clermont-Fd R.</v>
      </c>
      <c r="G48" s="39"/>
      <c r="H48" s="39"/>
      <c r="I48" s="39"/>
      <c r="J48" s="40"/>
    </row>
    <row r="49" spans="1:10" s="25" customFormat="1" ht="18" customHeight="1">
      <c r="A49" s="44" t="str">
        <f>'planning T1'!$C$8</f>
        <v>AVH Paris R.</v>
      </c>
      <c r="B49" s="47"/>
      <c r="C49" s="62">
        <f>IF(ISBLANK('planning T2'!D20),"",'planning T2'!D20)</f>
      </c>
      <c r="D49" s="28" t="s">
        <v>14</v>
      </c>
      <c r="E49" s="63">
        <f>IF(ISBLANK('planning T2'!E20),"",'planning T2'!E20)</f>
      </c>
      <c r="F49" s="34" t="str">
        <f>'planning T1'!$F$8</f>
        <v>ASAA Strasbourg R.</v>
      </c>
      <c r="G49" s="39"/>
      <c r="H49" s="39"/>
      <c r="I49" s="39"/>
      <c r="J49" s="40"/>
    </row>
    <row r="50" spans="1:10" s="25" customFormat="1" ht="18" customHeight="1">
      <c r="A50" s="44" t="str">
        <f>'planning T1'!$C$9</f>
        <v>COPAA Paris R.</v>
      </c>
      <c r="B50" s="47"/>
      <c r="C50" s="62">
        <f>IF(ISBLANK('planning T2'!D21),"",'planning T2'!D21)</f>
      </c>
      <c r="D50" s="28" t="s">
        <v>14</v>
      </c>
      <c r="E50" s="63">
        <f>IF(ISBLANK('planning T2'!E21),"",'planning T2'!E21)</f>
      </c>
      <c r="F50" s="34" t="str">
        <f>'planning T1'!$C$7</f>
        <v>Chaumont HA</v>
      </c>
      <c r="G50" s="39"/>
      <c r="H50" s="39"/>
      <c r="I50" s="39"/>
      <c r="J50" s="40"/>
    </row>
    <row r="51" spans="1:10" s="25" customFormat="1" ht="18" customHeight="1">
      <c r="A51" s="44" t="str">
        <f>'planning T1'!$F$7</f>
        <v>CAH Clermont-Fd R.</v>
      </c>
      <c r="B51" s="47"/>
      <c r="C51" s="62">
        <f>IF(ISBLANK('planning T2'!D22),"",'planning T2'!D22)</f>
      </c>
      <c r="D51" s="28" t="s">
        <v>14</v>
      </c>
      <c r="E51" s="63">
        <f>IF(ISBLANK('planning T2'!E22),"",'planning T2'!E22)</f>
      </c>
      <c r="F51" s="34" t="str">
        <f>'planning T1'!$C$8</f>
        <v>AVH Paris R.</v>
      </c>
      <c r="G51" s="39"/>
      <c r="H51" s="39"/>
      <c r="I51" s="39"/>
      <c r="J51" s="40"/>
    </row>
    <row r="52" spans="1:10" s="25" customFormat="1" ht="18" customHeight="1">
      <c r="A52" s="44" t="str">
        <f>'planning T1'!$F$8</f>
        <v>ASAA Strasbourg R.</v>
      </c>
      <c r="B52" s="47"/>
      <c r="C52" s="62">
        <f>IF(ISBLANK('planning T2'!D23),"",'planning T2'!D23)</f>
      </c>
      <c r="D52" s="28" t="s">
        <v>14</v>
      </c>
      <c r="E52" s="63">
        <f>IF(ISBLANK('planning T2'!E23),"",'planning T2'!E23)</f>
      </c>
      <c r="F52" s="34" t="str">
        <f>'planning T1'!$C$9</f>
        <v>COPAA Paris R.</v>
      </c>
      <c r="G52" s="39"/>
      <c r="H52" s="39"/>
      <c r="I52" s="39"/>
      <c r="J52" s="40"/>
    </row>
    <row r="53" spans="1:10" s="25" customFormat="1" ht="18" customHeight="1">
      <c r="A53" s="44" t="str">
        <f>'planning T1'!$C$7</f>
        <v>Chaumont HA</v>
      </c>
      <c r="B53" s="47"/>
      <c r="C53" s="62">
        <f>IF(ISBLANK('planning T2'!D24),"",'planning T2'!D24)</f>
      </c>
      <c r="D53" s="28" t="s">
        <v>14</v>
      </c>
      <c r="E53" s="63">
        <f>IF(ISBLANK('planning T2'!E24),"",'planning T2'!E24)</f>
      </c>
      <c r="F53" s="34" t="str">
        <f>'planning T1'!$C$8</f>
        <v>AVH Paris R.</v>
      </c>
      <c r="G53" s="39"/>
      <c r="H53" s="39"/>
      <c r="I53" s="39"/>
      <c r="J53" s="40"/>
    </row>
    <row r="54" spans="1:10" s="25" customFormat="1" ht="18" customHeight="1">
      <c r="A54" s="44" t="str">
        <f>'planning T1'!$F$7</f>
        <v>CAH Clermont-Fd R.</v>
      </c>
      <c r="B54" s="47"/>
      <c r="C54" s="62">
        <f>IF(ISBLANK('planning T2'!D25),"",'planning T2'!D25)</f>
      </c>
      <c r="D54" s="28" t="s">
        <v>14</v>
      </c>
      <c r="E54" s="63">
        <f>IF(ISBLANK('planning T2'!E25),"",'planning T2'!E25)</f>
      </c>
      <c r="F54" s="34" t="str">
        <f>'planning T1'!$F$8</f>
        <v>ASAA Strasbourg R.</v>
      </c>
      <c r="G54" s="39"/>
      <c r="H54" s="39"/>
      <c r="I54" s="39"/>
      <c r="J54" s="40"/>
    </row>
    <row r="55" spans="1:10" s="25" customFormat="1" ht="18" customHeight="1">
      <c r="A55" s="44" t="str">
        <f>'planning T1'!$C$8</f>
        <v>AVH Paris R.</v>
      </c>
      <c r="B55" s="47"/>
      <c r="C55" s="62">
        <f>IF(ISBLANK('planning T2'!D26),"",'planning T2'!D26)</f>
      </c>
      <c r="D55" s="28" t="s">
        <v>14</v>
      </c>
      <c r="E55" s="63">
        <f>IF(ISBLANK('planning T2'!E26),"",'planning T2'!E26)</f>
      </c>
      <c r="F55" s="34" t="str">
        <f>'planning T1'!$C$9</f>
        <v>COPAA Paris R.</v>
      </c>
      <c r="G55" s="39"/>
      <c r="H55" s="39"/>
      <c r="I55" s="39"/>
      <c r="J55" s="40"/>
    </row>
    <row r="56" spans="1:10" s="25" customFormat="1" ht="18" customHeight="1" thickBot="1">
      <c r="A56" s="48" t="str">
        <f>'planning T1'!$C$7</f>
        <v>Chaumont HA</v>
      </c>
      <c r="B56" s="64"/>
      <c r="C56" s="65">
        <f>IF(ISBLANK('planning T2'!D27),"",'planning T2'!D27)</f>
      </c>
      <c r="D56" s="32" t="s">
        <v>14</v>
      </c>
      <c r="E56" s="66">
        <f>IF(ISBLANK('planning T2'!E27),"",'planning T2'!E27)</f>
      </c>
      <c r="F56" s="97" t="str">
        <f>'planning T1'!$F$7</f>
        <v>CAH Clermont-Fd R.</v>
      </c>
      <c r="G56" s="41"/>
      <c r="H56" s="41"/>
      <c r="I56" s="41"/>
      <c r="J56" s="42"/>
    </row>
    <row r="57" spans="1:10" s="43" customFormat="1" ht="60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74" t="s">
        <v>16</v>
      </c>
      <c r="B58" s="108" t="s">
        <v>17</v>
      </c>
      <c r="C58" s="109" t="s">
        <v>18</v>
      </c>
      <c r="D58" s="109" t="s">
        <v>11</v>
      </c>
      <c r="E58" s="109" t="s">
        <v>12</v>
      </c>
      <c r="F58" s="109" t="s">
        <v>13</v>
      </c>
      <c r="G58" s="109" t="s">
        <v>22</v>
      </c>
      <c r="H58" s="109" t="s">
        <v>23</v>
      </c>
      <c r="I58" s="109" t="s">
        <v>24</v>
      </c>
      <c r="J58" s="98" t="s">
        <v>25</v>
      </c>
    </row>
    <row r="59" spans="1:10" s="25" customFormat="1" ht="18" customHeight="1" thickBot="1">
      <c r="A59" s="99" t="str">
        <f>'planning T1'!$C$7</f>
        <v>Chaumont HA</v>
      </c>
      <c r="B59" s="80">
        <f>'points T2'!$D$17</f>
      </c>
      <c r="C59" s="81">
        <f>SUM(D59:F59)</f>
        <v>0</v>
      </c>
      <c r="D59" s="81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81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81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80">
        <f>'points T2'!$B$17</f>
      </c>
      <c r="H59" s="80">
        <f>'points T2'!$C$17</f>
      </c>
      <c r="I59" s="104" t="e">
        <f>G59-H59</f>
        <v>#VALUE!</v>
      </c>
      <c r="J59" s="105" t="e">
        <f>G59/H59</f>
        <v>#VALUE!</v>
      </c>
    </row>
    <row r="60" spans="1:10" s="25" customFormat="1" ht="18" customHeight="1" thickBot="1">
      <c r="A60" s="99" t="str">
        <f>'planning T1'!$F$7</f>
        <v>CAH Clermont-Fd R.</v>
      </c>
      <c r="B60" s="80">
        <f>'points T2'!$G$17</f>
      </c>
      <c r="C60" s="81">
        <f>SUM(D60:F60)</f>
        <v>0</v>
      </c>
      <c r="D60" s="81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81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81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80">
        <f>'points T2'!$E$17</f>
      </c>
      <c r="H60" s="80">
        <f>'points T2'!$F$17</f>
      </c>
      <c r="I60" s="104" t="e">
        <f>G60-H60</f>
        <v>#VALUE!</v>
      </c>
      <c r="J60" s="105" t="e">
        <f>G60/H60</f>
        <v>#VALUE!</v>
      </c>
    </row>
    <row r="61" spans="1:10" s="25" customFormat="1" ht="18" customHeight="1" thickBot="1">
      <c r="A61" s="99" t="str">
        <f>'planning T1'!$C$8</f>
        <v>AVH Paris R.</v>
      </c>
      <c r="B61" s="80">
        <f>'points T2'!$J$17</f>
      </c>
      <c r="C61" s="81">
        <f>SUM(D61:F61)</f>
        <v>0</v>
      </c>
      <c r="D61" s="81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81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81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80">
        <f>'points T2'!$H$17</f>
      </c>
      <c r="H61" s="80">
        <f>'points T2'!$I$17</f>
      </c>
      <c r="I61" s="104" t="e">
        <f>G61-H61</f>
        <v>#VALUE!</v>
      </c>
      <c r="J61" s="105" t="e">
        <f>G61/H61</f>
        <v>#VALUE!</v>
      </c>
    </row>
    <row r="62" spans="1:10" s="25" customFormat="1" ht="18" customHeight="1" thickBot="1">
      <c r="A62" s="99" t="str">
        <f>'planning T1'!$F$8</f>
        <v>ASAA Strasbourg R.</v>
      </c>
      <c r="B62" s="80">
        <f>'points T2'!$M$17</f>
      </c>
      <c r="C62" s="81">
        <f>SUM(D62:F62)</f>
        <v>0</v>
      </c>
      <c r="D62" s="81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81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81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80">
        <f>'points T2'!$K$17</f>
      </c>
      <c r="H62" s="80">
        <f>'points T2'!$L$17</f>
      </c>
      <c r="I62" s="104" t="e">
        <f>G62-H62</f>
        <v>#VALUE!</v>
      </c>
      <c r="J62" s="105" t="e">
        <f>G62/H62</f>
        <v>#VALUE!</v>
      </c>
    </row>
    <row r="63" spans="1:10" s="25" customFormat="1" ht="18" customHeight="1" thickBot="1">
      <c r="A63" s="99" t="str">
        <f>'planning T1'!$C$9</f>
        <v>COPAA Paris R.</v>
      </c>
      <c r="B63" s="80">
        <f>'points T2'!$P$17</f>
      </c>
      <c r="C63" s="81">
        <f>SUM(D63:F63)</f>
        <v>0</v>
      </c>
      <c r="D63" s="81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81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81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80">
        <f>'points T2'!$N$17</f>
      </c>
      <c r="H63" s="80">
        <f>'points T2'!$O$17</f>
      </c>
      <c r="I63" s="104" t="e">
        <f>G63-H63</f>
        <v>#VALUE!</v>
      </c>
      <c r="J63" s="105" t="e">
        <f>G63/H63</f>
        <v>#VALUE!</v>
      </c>
    </row>
    <row r="64" spans="1:10" s="25" customFormat="1" ht="18" customHeight="1" thickBot="1">
      <c r="A64" s="107" t="s">
        <v>19</v>
      </c>
      <c r="B64" s="80">
        <f aca="true" t="shared" si="1" ref="B64:I64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0" customHeight="1">
      <c r="A65" s="162" t="str">
        <f>'planning T1'!A1:G1</f>
        <v>CHALLENGE NATIONAL TORBALL ANTHV/UNADEV</v>
      </c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s="25" customFormat="1" ht="30" customHeight="1">
      <c r="A66" s="161" t="str">
        <f>'planning T1'!A2:G2</f>
        <v>Niveau 4 masculin</v>
      </c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0" s="84" customFormat="1" ht="99.75" customHeight="1" thickBot="1">
      <c r="A67" s="160" t="s">
        <v>21</v>
      </c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s="25" customFormat="1" ht="30" customHeight="1" thickBot="1">
      <c r="A68" s="74" t="s">
        <v>16</v>
      </c>
      <c r="B68" s="108" t="s">
        <v>17</v>
      </c>
      <c r="C68" s="109" t="s">
        <v>18</v>
      </c>
      <c r="D68" s="109" t="s">
        <v>11</v>
      </c>
      <c r="E68" s="109" t="s">
        <v>12</v>
      </c>
      <c r="F68" s="109" t="s">
        <v>13</v>
      </c>
      <c r="G68" s="109" t="s">
        <v>22</v>
      </c>
      <c r="H68" s="109" t="s">
        <v>23</v>
      </c>
      <c r="I68" s="109" t="s">
        <v>24</v>
      </c>
      <c r="J68" s="98" t="s">
        <v>25</v>
      </c>
    </row>
    <row r="69" spans="1:10" s="25" customFormat="1" ht="21.75" customHeight="1" thickBot="1">
      <c r="A69" s="99" t="str">
        <f>'planning T1'!$C$7</f>
        <v>Chaumont HA</v>
      </c>
      <c r="B69" s="80" t="e">
        <f>'points T2'!$D$24</f>
        <v>#VALUE!</v>
      </c>
      <c r="C69" s="81">
        <f>SUM(D69:F69)</f>
        <v>8</v>
      </c>
      <c r="D69" s="81">
        <f>grille5fixe!$D$69</f>
        <v>6</v>
      </c>
      <c r="E69" s="103">
        <f>grille5fixe!$E$69</f>
        <v>0</v>
      </c>
      <c r="F69" s="81">
        <f>grille5fixe!$F$69</f>
        <v>2</v>
      </c>
      <c r="G69" s="80" t="e">
        <f>'points T2'!$B$24</f>
        <v>#VALUE!</v>
      </c>
      <c r="H69" s="80" t="e">
        <f>'points T2'!$C$24</f>
        <v>#VALUE!</v>
      </c>
      <c r="I69" s="104" t="e">
        <f>G69-H69</f>
        <v>#VALUE!</v>
      </c>
      <c r="J69" s="105" t="e">
        <f>G69/H69</f>
        <v>#VALUE!</v>
      </c>
    </row>
    <row r="70" spans="1:10" s="25" customFormat="1" ht="21.75" customHeight="1" thickBot="1">
      <c r="A70" s="99" t="str">
        <f>'planning T1'!$F$7</f>
        <v>CAH Clermont-Fd R.</v>
      </c>
      <c r="B70" s="80" t="e">
        <f>'points T2'!$G$24</f>
        <v>#VALUE!</v>
      </c>
      <c r="C70" s="81">
        <f>SUM(D70:F70)</f>
        <v>8</v>
      </c>
      <c r="D70" s="81">
        <f>grille5fixe!$D$70</f>
        <v>3</v>
      </c>
      <c r="E70" s="81">
        <f>grille5fixe!$E$70</f>
        <v>1</v>
      </c>
      <c r="F70" s="81">
        <f>grille5fixe!$F$70</f>
        <v>4</v>
      </c>
      <c r="G70" s="80" t="e">
        <f>'points T2'!$E$24</f>
        <v>#VALUE!</v>
      </c>
      <c r="H70" s="80" t="e">
        <f>'points T2'!$F$24</f>
        <v>#VALUE!</v>
      </c>
      <c r="I70" s="104" t="e">
        <f>G70-H70</f>
        <v>#VALUE!</v>
      </c>
      <c r="J70" s="105" t="e">
        <f>G70/H70</f>
        <v>#VALUE!</v>
      </c>
    </row>
    <row r="71" spans="1:10" s="25" customFormat="1" ht="21.75" customHeight="1" thickBot="1">
      <c r="A71" s="99" t="str">
        <f>'planning T1'!$C$8</f>
        <v>AVH Paris R.</v>
      </c>
      <c r="B71" s="80" t="e">
        <f>'points T2'!$J$24</f>
        <v>#VALUE!</v>
      </c>
      <c r="C71" s="81">
        <f>SUM(D71:F71)</f>
        <v>8</v>
      </c>
      <c r="D71" s="81">
        <f>grille5fixe!$D$71</f>
        <v>6</v>
      </c>
      <c r="E71" s="81">
        <f>grille5fixe!$E$71</f>
        <v>1</v>
      </c>
      <c r="F71" s="81">
        <f>grille5fixe!$F$71</f>
        <v>1</v>
      </c>
      <c r="G71" s="80" t="e">
        <f>'points T2'!$H$24</f>
        <v>#VALUE!</v>
      </c>
      <c r="H71" s="80" t="e">
        <f>'points T2'!$I$24</f>
        <v>#VALUE!</v>
      </c>
      <c r="I71" s="104" t="e">
        <f>G71-H71</f>
        <v>#VALUE!</v>
      </c>
      <c r="J71" s="105" t="e">
        <f>G71/H71</f>
        <v>#VALUE!</v>
      </c>
    </row>
    <row r="72" spans="1:10" s="25" customFormat="1" ht="21.75" customHeight="1" thickBot="1">
      <c r="A72" s="99" t="str">
        <f>'planning T1'!$F$8</f>
        <v>ASAA Strasbourg R.</v>
      </c>
      <c r="B72" s="80" t="e">
        <f>'points T2'!$M$24</f>
        <v>#VALUE!</v>
      </c>
      <c r="C72" s="81">
        <f>SUM(D72:F72)</f>
        <v>8</v>
      </c>
      <c r="D72" s="81">
        <f>grille5fixe!$D$72</f>
        <v>1</v>
      </c>
      <c r="E72" s="103">
        <f>grille5fixe!$E$72</f>
        <v>0</v>
      </c>
      <c r="F72" s="81">
        <f>grille5fixe!$F$72</f>
        <v>7</v>
      </c>
      <c r="G72" s="80" t="e">
        <f>'points T2'!$K$24</f>
        <v>#VALUE!</v>
      </c>
      <c r="H72" s="80" t="e">
        <f>'points T2'!$L$24</f>
        <v>#VALUE!</v>
      </c>
      <c r="I72" s="104" t="e">
        <f>G72-H72</f>
        <v>#VALUE!</v>
      </c>
      <c r="J72" s="105" t="e">
        <f>G72/H72</f>
        <v>#VALUE!</v>
      </c>
    </row>
    <row r="73" spans="1:10" s="25" customFormat="1" ht="21.75" customHeight="1" thickBot="1">
      <c r="A73" s="99" t="str">
        <f>'planning T1'!$C$9</f>
        <v>COPAA Paris R.</v>
      </c>
      <c r="B73" s="80" t="e">
        <f>'points T2'!$P$24</f>
        <v>#VALUE!</v>
      </c>
      <c r="C73" s="81">
        <f>SUM(D73:F73)</f>
        <v>8</v>
      </c>
      <c r="D73" s="81">
        <f>grille5fixe!$D$73</f>
        <v>2</v>
      </c>
      <c r="E73" s="81">
        <f>grille5fixe!$E$73</f>
        <v>2</v>
      </c>
      <c r="F73" s="81">
        <f>grille5fixe!$F$73</f>
        <v>4</v>
      </c>
      <c r="G73" s="80" t="e">
        <f>'points T2'!$N$24</f>
        <v>#VALUE!</v>
      </c>
      <c r="H73" s="80" t="e">
        <f>'points T2'!$O$24</f>
        <v>#VALUE!</v>
      </c>
      <c r="I73" s="104" t="e">
        <f>G73-H73</f>
        <v>#VALUE!</v>
      </c>
      <c r="J73" s="105" t="e">
        <f>G73/H73</f>
        <v>#VALUE!</v>
      </c>
    </row>
    <row r="74" spans="1:10" s="25" customFormat="1" ht="21.75" customHeight="1" thickBot="1">
      <c r="A74" s="106" t="s">
        <v>19</v>
      </c>
      <c r="B74" s="80" t="e">
        <f aca="true" t="shared" si="2" ref="B74:I74">SUM(B69:B73)</f>
        <v>#VALUE!</v>
      </c>
      <c r="C74" s="81">
        <f t="shared" si="2"/>
        <v>40</v>
      </c>
      <c r="D74" s="81">
        <f t="shared" si="2"/>
        <v>18</v>
      </c>
      <c r="E74" s="81">
        <f t="shared" si="2"/>
        <v>4</v>
      </c>
      <c r="F74" s="81">
        <f t="shared" si="2"/>
        <v>18</v>
      </c>
      <c r="G74" s="81" t="e">
        <f t="shared" si="2"/>
        <v>#VALUE!</v>
      </c>
      <c r="H74" s="81" t="e">
        <f t="shared" si="2"/>
        <v>#VALUE!</v>
      </c>
      <c r="I74" s="81" t="e">
        <f t="shared" si="2"/>
        <v>#VALUE!</v>
      </c>
      <c r="J74" s="81"/>
    </row>
    <row r="75" s="25" customFormat="1" ht="21.75" customHeight="1"/>
    <row r="76" ht="21.75" customHeight="1"/>
  </sheetData>
  <sheetProtection/>
  <mergeCells count="12">
    <mergeCell ref="A1:J1"/>
    <mergeCell ref="A2:J2"/>
    <mergeCell ref="A3:J3"/>
    <mergeCell ref="A33:J33"/>
    <mergeCell ref="A25:J25"/>
    <mergeCell ref="A14:F14"/>
    <mergeCell ref="A67:J67"/>
    <mergeCell ref="A34:J34"/>
    <mergeCell ref="A35:J35"/>
    <mergeCell ref="A65:J65"/>
    <mergeCell ref="A66:J66"/>
    <mergeCell ref="A46:F46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8">
      <selection activeCell="G69" sqref="G69:H73"/>
    </sheetView>
  </sheetViews>
  <sheetFormatPr defaultColWidth="11.421875" defaultRowHeight="12.75"/>
  <cols>
    <col min="1" max="1" width="25.28125" style="0" customWidth="1"/>
    <col min="2" max="10" width="6.421875" style="0" customWidth="1"/>
  </cols>
  <sheetData>
    <row r="1" spans="1:10" ht="21" customHeight="1">
      <c r="A1" s="166" t="str">
        <f>+'planning T1'!A1:G1</f>
        <v>CHALLENGE NATIONAL TORBALL ANTHV/UNADEV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4.75" customHeight="1">
      <c r="A2" s="161" t="str">
        <f>+'planning T1'!A2:G2</f>
        <v>Niveau 4 masculin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21.75" customHeight="1" thickBot="1">
      <c r="A3" s="167" t="str">
        <f>+'planning T1'!A3:G3</f>
        <v>Premier tour : CAH Clermont-Ferrand, le 23/01/2016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25" customFormat="1" ht="15.75" customHeight="1">
      <c r="A4" s="51" t="str">
        <f>'planning T1'!C7</f>
        <v>Chaumont HA</v>
      </c>
      <c r="B4" s="52"/>
      <c r="C4" s="53">
        <f>IF(ISBLANK('planning T1'!D7),"",'planning T1'!D7)</f>
        <v>7</v>
      </c>
      <c r="D4" s="54" t="s">
        <v>14</v>
      </c>
      <c r="E4" s="54">
        <f>IF(ISBLANK('planning T1'!E7),"",'planning T1'!E7)</f>
        <v>5</v>
      </c>
      <c r="F4" s="55" t="str">
        <f>'planning T1'!F7</f>
        <v>CAH Clermont-Fd R.</v>
      </c>
      <c r="G4" s="56"/>
      <c r="H4" s="56"/>
      <c r="I4" s="57"/>
      <c r="J4" s="58"/>
    </row>
    <row r="5" spans="1:10" s="25" customFormat="1" ht="15.75" customHeight="1">
      <c r="A5" s="44" t="str">
        <f>'planning T1'!C8</f>
        <v>AVH Paris R.</v>
      </c>
      <c r="B5" s="26"/>
      <c r="C5" s="27">
        <f>IF(ISBLANK('planning T1'!D8),"",'planning T1'!D8)</f>
        <v>7</v>
      </c>
      <c r="D5" s="28" t="s">
        <v>14</v>
      </c>
      <c r="E5" s="28">
        <f>IF(ISBLANK('planning T1'!E8),"",'planning T1'!E8)</f>
        <v>5</v>
      </c>
      <c r="F5" s="34" t="str">
        <f>'planning T1'!F8</f>
        <v>ASAA Strasbourg R.</v>
      </c>
      <c r="G5" s="45"/>
      <c r="H5" s="45"/>
      <c r="I5" s="46"/>
      <c r="J5" s="29"/>
    </row>
    <row r="6" spans="1:10" s="25" customFormat="1" ht="15.75" customHeight="1">
      <c r="A6" s="44" t="str">
        <f>'planning T1'!C9</f>
        <v>COPAA Paris R.</v>
      </c>
      <c r="B6" s="26"/>
      <c r="C6" s="27">
        <f>IF(ISBLANK('planning T1'!D9),"",'planning T1'!D9)</f>
        <v>5</v>
      </c>
      <c r="D6" s="28" t="s">
        <v>14</v>
      </c>
      <c r="E6" s="28">
        <f>IF(ISBLANK('planning T1'!E9),"",'planning T1'!E9)</f>
        <v>8</v>
      </c>
      <c r="F6" s="34" t="str">
        <f>'planning T1'!F9</f>
        <v>Chaumont HA</v>
      </c>
      <c r="G6" s="45"/>
      <c r="H6" s="45"/>
      <c r="I6" s="46"/>
      <c r="J6" s="29"/>
    </row>
    <row r="7" spans="1:10" s="25" customFormat="1" ht="15.75" customHeight="1">
      <c r="A7" s="44" t="str">
        <f>'planning T1'!C10</f>
        <v>AVH Paris R.</v>
      </c>
      <c r="B7" s="26"/>
      <c r="C7" s="27">
        <f>IF(ISBLANK('planning T1'!D10),"",'planning T1'!D10)</f>
        <v>7</v>
      </c>
      <c r="D7" s="28" t="s">
        <v>14</v>
      </c>
      <c r="E7" s="28">
        <f>IF(ISBLANK('planning T1'!E10),"",'planning T1'!E10)</f>
        <v>4</v>
      </c>
      <c r="F7" s="34" t="str">
        <f>'planning T1'!F10</f>
        <v>CAH Clermont-Fd R.</v>
      </c>
      <c r="G7" s="45"/>
      <c r="H7" s="45"/>
      <c r="I7" s="46"/>
      <c r="J7" s="29"/>
    </row>
    <row r="8" spans="1:10" s="25" customFormat="1" ht="15.75" customHeight="1">
      <c r="A8" s="44" t="str">
        <f>'planning T1'!C11</f>
        <v>ASAA Strasbourg R.</v>
      </c>
      <c r="B8" s="26"/>
      <c r="C8" s="27">
        <f>IF(ISBLANK('planning T1'!D11),"",'planning T1'!D11)</f>
        <v>4</v>
      </c>
      <c r="D8" s="28" t="s">
        <v>14</v>
      </c>
      <c r="E8" s="28">
        <f>IF(ISBLANK('planning T1'!E11),"",'planning T1'!E11)</f>
        <v>10</v>
      </c>
      <c r="F8" s="34" t="str">
        <f>'planning T1'!F11</f>
        <v>COPAA Paris R.</v>
      </c>
      <c r="G8" s="45"/>
      <c r="H8" s="45"/>
      <c r="I8" s="46"/>
      <c r="J8" s="29"/>
    </row>
    <row r="9" spans="1:10" s="25" customFormat="1" ht="15.75" customHeight="1">
      <c r="A9" s="51" t="str">
        <f>'planning T1'!C12</f>
        <v>Chaumont HA</v>
      </c>
      <c r="B9" s="26"/>
      <c r="C9" s="27">
        <f>IF(ISBLANK('planning T1'!D12),"",'planning T1'!D12)</f>
        <v>3</v>
      </c>
      <c r="D9" s="28" t="s">
        <v>14</v>
      </c>
      <c r="E9" s="28">
        <f>IF(ISBLANK('planning T1'!E12),"",'planning T1'!E12)</f>
        <v>6</v>
      </c>
      <c r="F9" s="34" t="str">
        <f>'planning T1'!F12</f>
        <v>AVH Paris R.</v>
      </c>
      <c r="G9" s="45"/>
      <c r="H9" s="45"/>
      <c r="I9" s="46"/>
      <c r="J9" s="29"/>
    </row>
    <row r="10" spans="1:10" s="25" customFormat="1" ht="15.75" customHeight="1">
      <c r="A10" s="44" t="str">
        <f>'planning T1'!C13</f>
        <v>CAH Clermont-Fd R.</v>
      </c>
      <c r="B10" s="26"/>
      <c r="C10" s="27">
        <f>IF(ISBLANK('planning T1'!D13),"",'planning T1'!D13)</f>
        <v>4</v>
      </c>
      <c r="D10" s="28" t="s">
        <v>14</v>
      </c>
      <c r="E10" s="28">
        <f>IF(ISBLANK('planning T1'!E13),"",'planning T1'!E13)</f>
        <v>4</v>
      </c>
      <c r="F10" s="34" t="str">
        <f>'planning T1'!F13</f>
        <v>COPAA Paris R.</v>
      </c>
      <c r="G10" s="45"/>
      <c r="H10" s="45"/>
      <c r="I10" s="46"/>
      <c r="J10" s="29"/>
    </row>
    <row r="11" spans="1:10" s="25" customFormat="1" ht="15.75" customHeight="1">
      <c r="A11" s="44" t="str">
        <f>'planning T1'!C14</f>
        <v>ASAA Strasbourg R.</v>
      </c>
      <c r="B11" s="26"/>
      <c r="C11" s="27">
        <f>IF(ISBLANK('planning T1'!D14),"",'planning T1'!D14)</f>
        <v>0</v>
      </c>
      <c r="D11" s="28" t="s">
        <v>14</v>
      </c>
      <c r="E11" s="28">
        <f>IF(ISBLANK('planning T1'!E14),"",'planning T1'!E14)</f>
        <v>10</v>
      </c>
      <c r="F11" s="34" t="str">
        <f>'planning T1'!F14</f>
        <v>Chaumont HA</v>
      </c>
      <c r="G11" s="45"/>
      <c r="H11" s="45"/>
      <c r="I11" s="46"/>
      <c r="J11" s="29"/>
    </row>
    <row r="12" spans="1:10" s="25" customFormat="1" ht="15.75" customHeight="1">
      <c r="A12" s="44" t="str">
        <f>'planning T1'!C15</f>
        <v>COPAA Paris R.</v>
      </c>
      <c r="B12" s="26"/>
      <c r="C12" s="27">
        <f>IF(ISBLANK('planning T1'!D15),"",'planning T1'!D15)</f>
        <v>5</v>
      </c>
      <c r="D12" s="28" t="s">
        <v>14</v>
      </c>
      <c r="E12" s="28">
        <f>IF(ISBLANK('planning T1'!E15),"",'planning T1'!E15)</f>
        <v>5</v>
      </c>
      <c r="F12" s="38" t="str">
        <f>'planning T1'!F15</f>
        <v>AVH Paris R.</v>
      </c>
      <c r="G12" s="45"/>
      <c r="H12" s="45"/>
      <c r="I12" s="46"/>
      <c r="J12" s="29"/>
    </row>
    <row r="13" spans="1:10" s="25" customFormat="1" ht="15.75" customHeight="1">
      <c r="A13" s="44" t="str">
        <f>'planning T1'!C16</f>
        <v>CAH Clermont-Fd R.</v>
      </c>
      <c r="B13" s="26"/>
      <c r="C13" s="27">
        <f>IF(ISBLANK('planning T1'!D16),"",'planning T1'!D16)</f>
        <v>10</v>
      </c>
      <c r="D13" s="28" t="s">
        <v>14</v>
      </c>
      <c r="E13" s="28">
        <f>IF(ISBLANK('planning T1'!E16),"",'planning T1'!E16)</f>
        <v>5</v>
      </c>
      <c r="F13" s="34" t="str">
        <f>'planning T1'!F16</f>
        <v>ASAA Strasbourg R.</v>
      </c>
      <c r="G13" s="45"/>
      <c r="H13" s="45"/>
      <c r="I13" s="46"/>
      <c r="J13" s="29"/>
    </row>
    <row r="14" spans="1:10" s="25" customFormat="1" ht="15.75" customHeight="1">
      <c r="A14" s="169" t="s">
        <v>26</v>
      </c>
      <c r="B14" s="170"/>
      <c r="C14" s="170"/>
      <c r="D14" s="170"/>
      <c r="E14" s="170"/>
      <c r="F14" s="170"/>
      <c r="G14" s="45"/>
      <c r="H14" s="45"/>
      <c r="I14" s="46"/>
      <c r="J14" s="29"/>
    </row>
    <row r="15" spans="1:10" s="25" customFormat="1" ht="15.75" customHeight="1">
      <c r="A15" s="44" t="str">
        <f>'planning T1'!C18</f>
        <v>AVH Paris R.</v>
      </c>
      <c r="B15" s="26"/>
      <c r="C15" s="27">
        <f>IF(ISBLANK('planning T1'!D18),"",'planning T1'!D18)</f>
        <v>10</v>
      </c>
      <c r="D15" s="28" t="s">
        <v>14</v>
      </c>
      <c r="E15" s="28">
        <f>IF(ISBLANK('planning T1'!E18),"",'planning T1'!E18)</f>
        <v>6</v>
      </c>
      <c r="F15" s="34" t="str">
        <f>'planning T1'!F18</f>
        <v>Chaumont HA</v>
      </c>
      <c r="G15" s="45"/>
      <c r="H15" s="45"/>
      <c r="I15" s="46"/>
      <c r="J15" s="29"/>
    </row>
    <row r="16" spans="1:10" s="25" customFormat="1" ht="15.75" customHeight="1">
      <c r="A16" s="47" t="str">
        <f>'planning T1'!C19</f>
        <v>ASAA Strasbourg R.</v>
      </c>
      <c r="B16" s="26"/>
      <c r="C16" s="27">
        <f>IF(ISBLANK('planning T1'!D19),"",'planning T1'!D19)</f>
        <v>3</v>
      </c>
      <c r="D16" s="28" t="s">
        <v>14</v>
      </c>
      <c r="E16" s="28">
        <f>IF(ISBLANK('planning T1'!E19),"",'planning T1'!E19)</f>
        <v>5</v>
      </c>
      <c r="F16" s="34" t="str">
        <f>'planning T1'!F19</f>
        <v>CAH Clermont-Fd R.</v>
      </c>
      <c r="G16" s="45"/>
      <c r="H16" s="45"/>
      <c r="I16" s="46"/>
      <c r="J16" s="29"/>
    </row>
    <row r="17" spans="1:10" s="25" customFormat="1" ht="15.75" customHeight="1">
      <c r="A17" s="51" t="str">
        <f>'planning T1'!C20</f>
        <v>Chaumont HA</v>
      </c>
      <c r="B17" s="26"/>
      <c r="C17" s="27">
        <f>IF(ISBLANK('planning T1'!D20),"",'planning T1'!D20)</f>
        <v>6</v>
      </c>
      <c r="D17" s="28" t="s">
        <v>14</v>
      </c>
      <c r="E17" s="28">
        <f>IF(ISBLANK('planning T1'!E20),"",'planning T1'!E20)</f>
        <v>5</v>
      </c>
      <c r="F17" s="34" t="str">
        <f>'planning T1'!F20</f>
        <v>COPAA Paris R.</v>
      </c>
      <c r="G17" s="45"/>
      <c r="H17" s="45"/>
      <c r="I17" s="46"/>
      <c r="J17" s="29"/>
    </row>
    <row r="18" spans="1:10" s="25" customFormat="1" ht="15.75" customHeight="1">
      <c r="A18" s="44" t="str">
        <f>'planning T1'!C21</f>
        <v>AVH Paris R.</v>
      </c>
      <c r="B18" s="26"/>
      <c r="C18" s="27">
        <f>IF(ISBLANK('planning T1'!D21),"",'planning T1'!D21)</f>
        <v>4</v>
      </c>
      <c r="D18" s="28" t="s">
        <v>14</v>
      </c>
      <c r="E18" s="28">
        <f>IF(ISBLANK('planning T1'!E21),"",'planning T1'!E21)</f>
        <v>3</v>
      </c>
      <c r="F18" s="34" t="str">
        <f>'planning T1'!F21</f>
        <v>CAH Clermont-Fd R.</v>
      </c>
      <c r="G18" s="45"/>
      <c r="H18" s="45"/>
      <c r="I18" s="46"/>
      <c r="J18" s="29"/>
    </row>
    <row r="19" spans="1:10" s="25" customFormat="1" ht="15.75" customHeight="1">
      <c r="A19" s="44" t="str">
        <f>'planning T1'!C22</f>
        <v>COPAA Paris R.</v>
      </c>
      <c r="B19" s="26"/>
      <c r="C19" s="27">
        <f>IF(ISBLANK('planning T1'!D22),"",'planning T1'!D22)</f>
        <v>3</v>
      </c>
      <c r="D19" s="28" t="s">
        <v>14</v>
      </c>
      <c r="E19" s="28">
        <f>IF(ISBLANK('planning T1'!E22),"",'planning T1'!E22)</f>
        <v>5</v>
      </c>
      <c r="F19" s="34" t="str">
        <f>'planning T1'!F22</f>
        <v>ASAA Strasbourg R.</v>
      </c>
      <c r="G19" s="45"/>
      <c r="H19" s="45"/>
      <c r="I19" s="46"/>
      <c r="J19" s="29"/>
    </row>
    <row r="20" spans="1:10" s="25" customFormat="1" ht="15.75" customHeight="1">
      <c r="A20" s="44" t="str">
        <f>'planning T1'!C23</f>
        <v>CAH Clermont-Fd R.</v>
      </c>
      <c r="B20" s="26"/>
      <c r="C20" s="27">
        <f>IF(ISBLANK('planning T1'!D23),"",'planning T1'!D23)</f>
        <v>4</v>
      </c>
      <c r="D20" s="28" t="s">
        <v>14</v>
      </c>
      <c r="E20" s="28">
        <f>IF(ISBLANK('planning T1'!E23),"",'planning T1'!E23)</f>
        <v>5</v>
      </c>
      <c r="F20" s="34" t="str">
        <f>'planning T1'!F23</f>
        <v>Chaumont HA</v>
      </c>
      <c r="G20" s="45"/>
      <c r="H20" s="45"/>
      <c r="I20" s="46"/>
      <c r="J20" s="29"/>
    </row>
    <row r="21" spans="1:10" s="25" customFormat="1" ht="15.75" customHeight="1">
      <c r="A21" s="47" t="str">
        <f>'planning T1'!C24</f>
        <v>COPAA Paris R.</v>
      </c>
      <c r="B21" s="26"/>
      <c r="C21" s="27">
        <f>IF(ISBLANK('planning T1'!D24),"",'planning T1'!D24)</f>
        <v>3</v>
      </c>
      <c r="D21" s="28" t="s">
        <v>14</v>
      </c>
      <c r="E21" s="28">
        <f>IF(ISBLANK('planning T1'!E24),"",'planning T1'!E24)</f>
        <v>2</v>
      </c>
      <c r="F21" s="34" t="str">
        <f>'planning T1'!F24</f>
        <v>AVH Paris R.</v>
      </c>
      <c r="G21" s="45"/>
      <c r="H21" s="45"/>
      <c r="I21" s="46"/>
      <c r="J21" s="29"/>
    </row>
    <row r="22" spans="1:10" s="25" customFormat="1" ht="15.75" customHeight="1">
      <c r="A22" s="51" t="str">
        <f>'planning T1'!C25</f>
        <v>Chaumont HA</v>
      </c>
      <c r="B22" s="26"/>
      <c r="C22" s="27">
        <f>IF(ISBLANK('planning T1'!D25),"",'planning T1'!D25)</f>
        <v>7</v>
      </c>
      <c r="D22" s="28" t="s">
        <v>14</v>
      </c>
      <c r="E22" s="28">
        <f>IF(ISBLANK('planning T1'!E25),"",'planning T1'!E25)</f>
        <v>2</v>
      </c>
      <c r="F22" s="34" t="str">
        <f>'planning T1'!F25</f>
        <v>ASAA Strasbourg R.</v>
      </c>
      <c r="G22" s="45"/>
      <c r="H22" s="45"/>
      <c r="I22" s="46"/>
      <c r="J22" s="29"/>
    </row>
    <row r="23" spans="1:10" s="25" customFormat="1" ht="15.75" customHeight="1">
      <c r="A23" s="44" t="str">
        <f>'planning T1'!C26</f>
        <v>CAH Clermont-Fd R.</v>
      </c>
      <c r="B23" s="26"/>
      <c r="C23" s="27">
        <f>IF(ISBLANK('planning T1'!D26),"",'planning T1'!D26)</f>
        <v>5</v>
      </c>
      <c r="D23" s="28" t="s">
        <v>14</v>
      </c>
      <c r="E23" s="28">
        <f>IF(ISBLANK('planning T1'!E26),"",'planning T1'!E26)</f>
        <v>4</v>
      </c>
      <c r="F23" s="34" t="str">
        <f>'planning T1'!F26</f>
        <v>COPAA Paris R.</v>
      </c>
      <c r="G23" s="45"/>
      <c r="H23" s="45"/>
      <c r="I23" s="46"/>
      <c r="J23" s="29"/>
    </row>
    <row r="24" spans="1:10" s="25" customFormat="1" ht="15.75" customHeight="1" thickBot="1">
      <c r="A24" s="48" t="str">
        <f>'planning T1'!C27</f>
        <v>ASAA Strasbourg R.</v>
      </c>
      <c r="B24" s="30"/>
      <c r="C24" s="31">
        <f>IF(ISBLANK('planning T1'!D27),"",'planning T1'!D27)</f>
        <v>3</v>
      </c>
      <c r="D24" s="32" t="s">
        <v>14</v>
      </c>
      <c r="E24" s="32">
        <f>IF(ISBLANK('planning T1'!E27),"",'planning T1'!E27)</f>
        <v>5</v>
      </c>
      <c r="F24" s="34" t="str">
        <f>'planning T1'!F27</f>
        <v>AVH Paris R.</v>
      </c>
      <c r="G24" s="49"/>
      <c r="H24" s="49"/>
      <c r="I24" s="50"/>
      <c r="J24" s="33"/>
    </row>
    <row r="25" spans="1:10" s="86" customFormat="1" ht="49.5" customHeight="1" thickBot="1">
      <c r="A25" s="168" t="s">
        <v>15</v>
      </c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30" customHeight="1" thickBot="1">
      <c r="A26" s="74" t="s">
        <v>16</v>
      </c>
      <c r="B26" s="75" t="s">
        <v>17</v>
      </c>
      <c r="C26" s="76" t="s">
        <v>18</v>
      </c>
      <c r="D26" s="76" t="s">
        <v>11</v>
      </c>
      <c r="E26" s="76" t="s">
        <v>12</v>
      </c>
      <c r="F26" s="76" t="s">
        <v>13</v>
      </c>
      <c r="G26" s="76" t="s">
        <v>22</v>
      </c>
      <c r="H26" s="76" t="s">
        <v>23</v>
      </c>
      <c r="I26" s="76" t="s">
        <v>24</v>
      </c>
      <c r="J26" s="77" t="s">
        <v>25</v>
      </c>
    </row>
    <row r="27" spans="1:10" s="25" customFormat="1" ht="15.75" customHeight="1" thickBot="1">
      <c r="A27" s="51" t="str">
        <f>'planning T1'!$C$7</f>
        <v>Chaumont HA</v>
      </c>
      <c r="B27" s="67">
        <f>'points T1'!$D$17</f>
        <v>12</v>
      </c>
      <c r="C27" s="68">
        <f>SUM(D27:F27)</f>
        <v>8</v>
      </c>
      <c r="D27" s="68">
        <f>IF('points T1'!$D$7=2,1,0)+IF('points T1'!$D$8=2,1,0)+IF('points T1'!$D$9=2,1,0)+IF('points T1'!$D$10=2,1,0)+IF('points T1'!$D$11=2,1,0)+IF('points T1'!$D$12=2,1,0)+IF('points T1'!$D$13=2,1,0)+IF('points T1'!$D$14=2,1,0)</f>
        <v>6</v>
      </c>
      <c r="E27" s="68">
        <f>IF('points T1'!$D$7=1,1,0)+IF('points T1'!$D$8=1,1,0)+IF('points T1'!$D$9=1,1,0)+IF('points T1'!$D$10=1,1,0)+IF('points T1'!$D$11=1,1,0)+IF('points T1'!$D$12=1,1,0)+IF('points T1'!$D$13=1,1,0)+IF('points T1'!$D$14=1,1,0)</f>
        <v>0</v>
      </c>
      <c r="F27" s="68">
        <f>IF('points T1'!$D$7=0,1,0)+IF('points T1'!$D$8=0,1,0)+IF('points T1'!$D$9=0,1,0)+IF('points T1'!$D$10=0,1,0)+IF('points T1'!$D$11=0,1,0)+IF('points T1'!$D$12=0,1,0)+IF('points T1'!$D$13=0,1,0)+IF('points T1'!$D$14=0,1,0)</f>
        <v>2</v>
      </c>
      <c r="G27" s="67">
        <f>'points T1'!$B$17</f>
        <v>52</v>
      </c>
      <c r="H27" s="67">
        <f>'points T1'!$C$17</f>
        <v>37</v>
      </c>
      <c r="I27" s="69">
        <f>G27-H27</f>
        <v>15</v>
      </c>
      <c r="J27" s="70">
        <f>G27/H27</f>
        <v>1.4054054054054055</v>
      </c>
    </row>
    <row r="28" spans="1:10" s="25" customFormat="1" ht="15.75" customHeight="1" thickBot="1">
      <c r="A28" s="51" t="str">
        <f>'planning T1'!$F$7</f>
        <v>CAH Clermont-Fd R.</v>
      </c>
      <c r="B28" s="67">
        <f>'points T1'!$G$17</f>
        <v>7</v>
      </c>
      <c r="C28" s="71">
        <f>SUM(D28:F28)</f>
        <v>8</v>
      </c>
      <c r="D28" s="68">
        <f>IF('points T1'!$G$7=2,1,0)+IF('points T1'!$G$8=2,1,0)+IF('points T1'!$G$9=2,1,0)+IF('points T1'!$G$10=2,1,0)+IF('points T1'!$G$11=2,1,0)+IF('points T1'!$G$12=2,1,0)+IF('points T1'!$G$13=2,1,0)+IF('points T1'!$G$14=2,1,0)</f>
        <v>3</v>
      </c>
      <c r="E28" s="68">
        <f>IF('points T1'!$G$7=1,1,0)+IF('points T1'!$G$8=1,1,0)+IF('points T1'!$G$9=1,1,0)+IF('points T1'!$G$10=1,1,0)+IF('points T1'!$G$11=1,1,0)+IF('points T1'!$G$12=1,1,0)+IF('points T1'!$G$13=1,1,0)+IF('points T1'!$G$14=1,1,0)</f>
        <v>1</v>
      </c>
      <c r="F28" s="68">
        <f>IF('points T1'!$G$7=0,1,0)+IF('points T1'!$G$8=0,1,0)+IF('points T1'!$G$9=0,1,0)+IF('points T1'!$G$10=0,1,0)+IF('points T1'!$G$11=0,1,0)+IF('points T1'!$G$12=0,1,0)+IF('points T1'!$G$13=0,1,0)+IF('points T1'!$G$14=0,1,0)</f>
        <v>4</v>
      </c>
      <c r="G28" s="67">
        <f>'points T1'!$E$17</f>
        <v>40</v>
      </c>
      <c r="H28" s="67">
        <f>'points T1'!$F$17</f>
        <v>39</v>
      </c>
      <c r="I28" s="72">
        <f>G28-H28</f>
        <v>1</v>
      </c>
      <c r="J28" s="73">
        <f>G28/H28</f>
        <v>1.0256410256410255</v>
      </c>
    </row>
    <row r="29" spans="1:10" s="25" customFormat="1" ht="15.75" customHeight="1" thickBot="1">
      <c r="A29" s="51" t="str">
        <f>'planning T1'!$C$8</f>
        <v>AVH Paris R.</v>
      </c>
      <c r="B29" s="67">
        <f>'points T1'!$J$17</f>
        <v>13</v>
      </c>
      <c r="C29" s="71">
        <f>SUM(D29:F29)</f>
        <v>8</v>
      </c>
      <c r="D29" s="68">
        <f>IF('points T1'!$J$7=2,1,0)+IF('points T1'!$J$8=2,1,0)+IF('points T1'!$J$9=2,1,0)+IF('points T1'!$J$10=2,1,0)+IF('points T1'!$J$11=2,1,0)+IF('points T1'!$J$12=2,1,0)+IF('points T1'!$J$13=2,1,0)+IF('points T1'!$J$14=2,1,0)</f>
        <v>6</v>
      </c>
      <c r="E29" s="68">
        <f>IF('points T1'!$J$7=1,1,0)+IF('points T1'!$J$8=1,1,0)+IF('points T1'!$J$9=1,1,0)+IF('points T1'!$J$10=1,1,0)+IF('points T1'!$J$11=1,1,0)+IF('points T1'!$J$12=1,1,0)+IF('points T1'!$J$13=1,1,0)+IF('points T1'!$J$14=1,1,0)</f>
        <v>1</v>
      </c>
      <c r="F29" s="68">
        <f>IF('points T1'!$J$7=0,1,0)+IF('points T1'!$J$8=0,1,0)+IF('points T1'!$J$9=0,1,0)+IF('points T1'!$J$10=0,1,0)+IF('points T1'!$J$11=0,1,0)+IF('points T1'!$J$12=0,1,0)+IF('points T1'!$J$13=0,1,0)+IF('points T1'!$J$14=0,1,0)</f>
        <v>1</v>
      </c>
      <c r="G29" s="67">
        <f>'points T1'!$H$17</f>
        <v>46</v>
      </c>
      <c r="H29" s="67">
        <f>'points T1'!$I$17</f>
        <v>32</v>
      </c>
      <c r="I29" s="72">
        <f>G29-H29</f>
        <v>14</v>
      </c>
      <c r="J29" s="73">
        <f>G29/H29</f>
        <v>1.4375</v>
      </c>
    </row>
    <row r="30" spans="1:10" s="25" customFormat="1" ht="15.75" customHeight="1" thickBot="1">
      <c r="A30" s="51" t="str">
        <f>'planning T1'!$F$8</f>
        <v>ASAA Strasbourg R.</v>
      </c>
      <c r="B30" s="67">
        <f>'points T1'!$M$17</f>
        <v>2</v>
      </c>
      <c r="C30" s="71">
        <f>SUM(D30:F30)</f>
        <v>8</v>
      </c>
      <c r="D30" s="68">
        <f>IF('points T1'!$M$7=2,1,0)+IF('points T1'!$M$8=2,1,0)+IF('points T1'!$M$9=2,1,0)+IF('points T1'!$M$10=2,1,0)+IF('points T1'!$M$11=2,1,0)+IF('points T1'!$M$12=2,1,0)+IF('points T1'!$M$13=2,1,0)+IF('points T1'!$M$14=2,1,0)</f>
        <v>1</v>
      </c>
      <c r="E30" s="68">
        <f>IF('points T1'!$M$7=1,1,0)+IF('points T1'!$M$8=1,1,0)+IF('points T1'!$M$9=1,1,0)+IF('points T1'!$M$10=1,1,0)+IF('points T1'!$M$11=1,1,0)+IF('points T1'!$M$12=1,1,0)+IF('points T1'!$M$13=1,1,0)+IF('points T1'!$M$14=1,1,0)</f>
        <v>0</v>
      </c>
      <c r="F30" s="68">
        <f>IF('points T1'!$M$7=0,1,0)+IF('points T1'!$M$8=0,1,0)+IF('points T1'!$M$9=0,1,0)+IF('points T1'!$M$10=0,1,0)+IF('points T1'!$M$11=0,1,0)+IF('points T1'!$M$12=0,1,0)+IF('points T1'!$M$13=0,1,0)+IF('points T1'!$M$14=0,1,0)</f>
        <v>7</v>
      </c>
      <c r="G30" s="67">
        <f>'points T1'!$K$17</f>
        <v>27</v>
      </c>
      <c r="H30" s="67">
        <f>'points T1'!$L$17</f>
        <v>57</v>
      </c>
      <c r="I30" s="72">
        <f>G30-H30</f>
        <v>-30</v>
      </c>
      <c r="J30" s="73">
        <f>G30/H30</f>
        <v>0.47368421052631576</v>
      </c>
    </row>
    <row r="31" spans="1:10" s="25" customFormat="1" ht="15.75" customHeight="1">
      <c r="A31" s="51" t="str">
        <f>'planning T1'!$C$9</f>
        <v>COPAA Paris R.</v>
      </c>
      <c r="B31" s="67">
        <f>'points T1'!$P$17</f>
        <v>6</v>
      </c>
      <c r="C31" s="71">
        <f>SUM(D31:F31)</f>
        <v>8</v>
      </c>
      <c r="D31" s="68">
        <f>IF('points T1'!$P$7=2,1,0)+IF('points T1'!$P$8=2,1,0)+IF('points T1'!$P$9=2,1,0)+IF('points T1'!$P$10=2,1,0)+IF('points T1'!$P$11=2,1,0)+IF('points T1'!$P$12=2,1,0)+IF('points T1'!$P$13=2,1,0)+IF('points T1'!$P$14=2,1,0)</f>
        <v>2</v>
      </c>
      <c r="E31" s="68">
        <f>IF('points T1'!$P$7=1,1,0)+IF('points T1'!$P$8=1,1,0)+IF('points T1'!$P$9=1,1,0)+IF('points T1'!$P$10=1,1,0)+IF('points T1'!$P$11=1,1,0)+IF('points T1'!$P$12=1,1,0)+IF('points T1'!$P$13=1,1,0)+IF('points T1'!$P$14=1,1,0)</f>
        <v>2</v>
      </c>
      <c r="F31" s="68">
        <f>IF('points T1'!$P$7=0,1,0)+IF('points T1'!$P$8=0,1,0)+IF('points T1'!$P$9=0,1,0)+IF('points T1'!$P$10=0,1,0)+IF('points T1'!$P$11=0,1,0)+IF('points T1'!$P$12=0,1,0)+IF('points T1'!$P$13=0,1,0)+IF('points T1'!$P$14=0,1,0)</f>
        <v>4</v>
      </c>
      <c r="G31" s="67">
        <f>'points T1'!$N$17</f>
        <v>39</v>
      </c>
      <c r="H31" s="67">
        <f>'points T1'!$O$17</f>
        <v>39</v>
      </c>
      <c r="I31" s="72">
        <f>G31-H31</f>
        <v>0</v>
      </c>
      <c r="J31" s="73">
        <f>G31/H31</f>
        <v>1</v>
      </c>
    </row>
    <row r="32" spans="1:10" s="25" customFormat="1" ht="15" customHeight="1" thickBot="1">
      <c r="A32" s="83" t="s">
        <v>19</v>
      </c>
      <c r="B32" s="78">
        <f aca="true" t="shared" si="0" ref="B32:I32">SUM(B27:B31)</f>
        <v>40</v>
      </c>
      <c r="C32" s="79">
        <f t="shared" si="0"/>
        <v>40</v>
      </c>
      <c r="D32" s="79">
        <f t="shared" si="0"/>
        <v>18</v>
      </c>
      <c r="E32" s="79">
        <f t="shared" si="0"/>
        <v>4</v>
      </c>
      <c r="F32" s="79">
        <f t="shared" si="0"/>
        <v>18</v>
      </c>
      <c r="G32" s="79">
        <f t="shared" si="0"/>
        <v>204</v>
      </c>
      <c r="H32" s="79">
        <f t="shared" si="0"/>
        <v>204</v>
      </c>
      <c r="I32" s="79">
        <f t="shared" si="0"/>
        <v>0</v>
      </c>
      <c r="J32" s="79"/>
    </row>
    <row r="33" spans="1:10" s="25" customFormat="1" ht="43.5" customHeight="1">
      <c r="A33" s="162" t="str">
        <f>'planning T1'!A1:G1</f>
        <v>CHALLENGE NATIONAL TORBALL ANTHV/UNADEV</v>
      </c>
      <c r="B33" s="162"/>
      <c r="C33" s="162"/>
      <c r="D33" s="162"/>
      <c r="E33" s="162"/>
      <c r="F33" s="162"/>
      <c r="G33" s="162"/>
      <c r="H33" s="162"/>
      <c r="I33" s="162"/>
      <c r="J33" s="162"/>
    </row>
    <row r="34" spans="1:10" s="25" customFormat="1" ht="17.25" customHeight="1">
      <c r="A34" s="161" t="str">
        <f>'planning T2'!A2:G2</f>
        <v>Niveau 4 masculin</v>
      </c>
      <c r="B34" s="161"/>
      <c r="C34" s="161"/>
      <c r="D34" s="161"/>
      <c r="E34" s="161"/>
      <c r="F34" s="161"/>
      <c r="G34" s="161"/>
      <c r="H34" s="161"/>
      <c r="I34" s="161"/>
      <c r="J34" s="161"/>
    </row>
    <row r="35" spans="1:10" s="25" customFormat="1" ht="17.25" customHeight="1" thickBot="1">
      <c r="A35" s="161" t="str">
        <f>'planning T2'!A3:G3</f>
        <v>Second tour : AVH PARIS, le 14/05/2016</v>
      </c>
      <c r="B35" s="161"/>
      <c r="C35" s="161"/>
      <c r="D35" s="161"/>
      <c r="E35" s="161"/>
      <c r="F35" s="161"/>
      <c r="G35" s="161"/>
      <c r="H35" s="161"/>
      <c r="I35" s="161"/>
      <c r="J35" s="161"/>
    </row>
    <row r="36" spans="1:10" s="25" customFormat="1" ht="15.75" customHeight="1" thickBot="1">
      <c r="A36" s="35" t="str">
        <f>'planning T1'!$C$9</f>
        <v>COPAA Paris R.</v>
      </c>
      <c r="B36" s="59"/>
      <c r="C36" s="60">
        <f>IF(ISBLANK('planning T2'!D7),"",'planning T2'!D7)</f>
      </c>
      <c r="D36" s="24" t="s">
        <v>14</v>
      </c>
      <c r="E36" s="61">
        <f>IF(ISBLANK('planning T2'!E7),"",'planning T2'!E7)</f>
      </c>
      <c r="F36" s="35" t="str">
        <f>'planning T1'!$F$8</f>
        <v>ASAA Strasbourg R.</v>
      </c>
      <c r="G36" s="36"/>
      <c r="H36" s="36"/>
      <c r="I36" s="36"/>
      <c r="J36" s="37"/>
    </row>
    <row r="37" spans="1:10" s="25" customFormat="1" ht="15.75" customHeight="1" thickBot="1">
      <c r="A37" s="35" t="str">
        <f>'planning T1'!$F$7</f>
        <v>CAH Clermont-Fd R.</v>
      </c>
      <c r="B37" s="47"/>
      <c r="C37" s="62">
        <f>IF(ISBLANK('planning T2'!D8),"",'planning T2'!D8)</f>
      </c>
      <c r="D37" s="28" t="s">
        <v>14</v>
      </c>
      <c r="E37" s="63">
        <f>IF(ISBLANK('planning T2'!E8),"",'planning T2'!E8)</f>
      </c>
      <c r="F37" s="35" t="str">
        <f>'planning T1'!$C$7</f>
        <v>Chaumont HA</v>
      </c>
      <c r="G37" s="39"/>
      <c r="H37" s="39"/>
      <c r="I37" s="39"/>
      <c r="J37" s="40"/>
    </row>
    <row r="38" spans="1:10" s="25" customFormat="1" ht="15.75" customHeight="1" thickBot="1">
      <c r="A38" s="35" t="str">
        <f>'planning T1'!$F$8</f>
        <v>ASAA Strasbourg R.</v>
      </c>
      <c r="B38" s="47"/>
      <c r="C38" s="62">
        <f>IF(ISBLANK('planning T2'!D9),"",'planning T2'!D9)</f>
      </c>
      <c r="D38" s="28" t="s">
        <v>14</v>
      </c>
      <c r="E38" s="63">
        <f>IF(ISBLANK('planning T2'!E9),"",'planning T2'!E9)</f>
      </c>
      <c r="F38" s="35" t="str">
        <f>'planning T1'!$C$8</f>
        <v>AVH Paris R.</v>
      </c>
      <c r="G38" s="39"/>
      <c r="H38" s="39"/>
      <c r="I38" s="39"/>
      <c r="J38" s="40"/>
    </row>
    <row r="39" spans="1:10" s="25" customFormat="1" ht="15.75" customHeight="1" thickBot="1">
      <c r="A39" s="35" t="str">
        <f>'planning T1'!$C$9</f>
        <v>COPAA Paris R.</v>
      </c>
      <c r="B39" s="47"/>
      <c r="C39" s="62">
        <f>IF(ISBLANK('planning T2'!D10),"",'planning T2'!D10)</f>
      </c>
      <c r="D39" s="28" t="s">
        <v>14</v>
      </c>
      <c r="E39" s="63">
        <f>IF(ISBLANK('planning T2'!E10),"",'planning T2'!E10)</f>
      </c>
      <c r="F39" s="35" t="str">
        <f>'planning T1'!$C$7</f>
        <v>Chaumont HA</v>
      </c>
      <c r="G39" s="39"/>
      <c r="H39" s="39"/>
      <c r="I39" s="39"/>
      <c r="J39" s="40"/>
    </row>
    <row r="40" spans="1:10" s="25" customFormat="1" ht="15.75" customHeight="1" thickBot="1">
      <c r="A40" s="35" t="str">
        <f>'planning T1'!$C$8</f>
        <v>AVH Paris R.</v>
      </c>
      <c r="B40" s="47"/>
      <c r="C40" s="62">
        <f>IF(ISBLANK('planning T2'!D11),"",'planning T2'!D11)</f>
      </c>
      <c r="D40" s="28" t="s">
        <v>14</v>
      </c>
      <c r="E40" s="63">
        <f>IF(ISBLANK('planning T2'!E11),"",'planning T2'!E11)</f>
      </c>
      <c r="F40" s="35" t="str">
        <f>'planning T1'!$F$7</f>
        <v>CAH Clermont-Fd R.</v>
      </c>
      <c r="G40" s="39"/>
      <c r="H40" s="39"/>
      <c r="I40" s="39"/>
      <c r="J40" s="40"/>
    </row>
    <row r="41" spans="1:10" s="25" customFormat="1" ht="15.75" customHeight="1" thickBot="1">
      <c r="A41" s="35" t="str">
        <f>'planning T1'!$C$7</f>
        <v>Chaumont HA</v>
      </c>
      <c r="B41" s="47"/>
      <c r="C41" s="62">
        <f>IF(ISBLANK('planning T2'!D12),"",'planning T2'!D12)</f>
      </c>
      <c r="D41" s="28" t="s">
        <v>14</v>
      </c>
      <c r="E41" s="63">
        <f>IF(ISBLANK('planning T2'!E12),"",'planning T2'!E12)</f>
      </c>
      <c r="F41" s="35" t="str">
        <f>'planning T1'!$F$8</f>
        <v>ASAA Strasbourg R.</v>
      </c>
      <c r="G41" s="39"/>
      <c r="H41" s="39"/>
      <c r="I41" s="39"/>
      <c r="J41" s="40"/>
    </row>
    <row r="42" spans="1:10" s="25" customFormat="1" ht="15.75" customHeight="1" thickBot="1">
      <c r="A42" s="35" t="str">
        <f>'planning T1'!$C$8</f>
        <v>AVH Paris R.</v>
      </c>
      <c r="B42" s="47"/>
      <c r="C42" s="62">
        <f>IF(ISBLANK('planning T2'!D13),"",'planning T2'!D13)</f>
      </c>
      <c r="D42" s="28" t="s">
        <v>14</v>
      </c>
      <c r="E42" s="63">
        <f>IF(ISBLANK('planning T2'!E13),"",'planning T2'!E13)</f>
      </c>
      <c r="F42" s="35" t="str">
        <f>'planning T1'!$C$9</f>
        <v>COPAA Paris R.</v>
      </c>
      <c r="G42" s="39"/>
      <c r="H42" s="39"/>
      <c r="I42" s="39"/>
      <c r="J42" s="40"/>
    </row>
    <row r="43" spans="1:10" s="25" customFormat="1" ht="15.75" customHeight="1" thickBot="1">
      <c r="A43" s="35" t="str">
        <f>'planning T1'!$F$8</f>
        <v>ASAA Strasbourg R.</v>
      </c>
      <c r="B43" s="47"/>
      <c r="C43" s="62">
        <f>IF(ISBLANK('planning T2'!D14),"",'planning T2'!D14)</f>
      </c>
      <c r="D43" s="28" t="s">
        <v>14</v>
      </c>
      <c r="E43" s="63">
        <f>IF(ISBLANK('planning T2'!E14),"",'planning T2'!E14)</f>
      </c>
      <c r="F43" s="35" t="str">
        <f>'planning T1'!$F$7</f>
        <v>CAH Clermont-Fd R.</v>
      </c>
      <c r="G43" s="39"/>
      <c r="H43" s="39"/>
      <c r="I43" s="39"/>
      <c r="J43" s="40"/>
    </row>
    <row r="44" spans="1:10" s="25" customFormat="1" ht="15.75" customHeight="1" thickBot="1">
      <c r="A44" s="35" t="str">
        <f>'planning T1'!$C$7</f>
        <v>Chaumont HA</v>
      </c>
      <c r="B44" s="47"/>
      <c r="C44" s="62">
        <f>IF(ISBLANK('planning T2'!D15),"",'planning T2'!D15)</f>
      </c>
      <c r="D44" s="28" t="s">
        <v>14</v>
      </c>
      <c r="E44" s="63">
        <f>IF(ISBLANK('planning T2'!E15),"",'planning T2'!E15)</f>
      </c>
      <c r="F44" s="35" t="str">
        <f>'planning T1'!$C$8</f>
        <v>AVH Paris R.</v>
      </c>
      <c r="G44" s="39"/>
      <c r="H44" s="39"/>
      <c r="I44" s="39"/>
      <c r="J44" s="40"/>
    </row>
    <row r="45" spans="1:10" s="25" customFormat="1" ht="15.75" customHeight="1">
      <c r="A45" s="35" t="str">
        <f>'planning T1'!$F$7</f>
        <v>CAH Clermont-Fd R.</v>
      </c>
      <c r="B45" s="47"/>
      <c r="C45" s="62">
        <f>IF(ISBLANK('planning T2'!D16),"",'planning T2'!D16)</f>
      </c>
      <c r="D45" s="28" t="s">
        <v>14</v>
      </c>
      <c r="E45" s="63">
        <f>IF(ISBLANK('planning T2'!E16),"",'planning T2'!E16)</f>
      </c>
      <c r="F45" s="35" t="str">
        <f>'planning T1'!$C$9</f>
        <v>COPAA Paris R.</v>
      </c>
      <c r="G45" s="39"/>
      <c r="H45" s="39"/>
      <c r="I45" s="39"/>
      <c r="J45" s="40"/>
    </row>
    <row r="46" spans="1:10" s="25" customFormat="1" ht="15.75" customHeight="1" thickBot="1">
      <c r="A46" s="171" t="s">
        <v>26</v>
      </c>
      <c r="B46" s="172"/>
      <c r="C46" s="172"/>
      <c r="D46" s="172"/>
      <c r="E46" s="172"/>
      <c r="F46" s="172"/>
      <c r="G46" s="39"/>
      <c r="H46" s="39"/>
      <c r="I46" s="39"/>
      <c r="J46" s="40"/>
    </row>
    <row r="47" spans="1:10" s="25" customFormat="1" ht="15.75" customHeight="1" thickBot="1">
      <c r="A47" s="35" t="str">
        <f>'planning T1'!$F$8</f>
        <v>ASAA Strasbourg R.</v>
      </c>
      <c r="B47" s="47"/>
      <c r="C47" s="62">
        <f>IF(ISBLANK('planning T2'!D18),"",'planning T2'!D18)</f>
      </c>
      <c r="D47" s="28" t="s">
        <v>14</v>
      </c>
      <c r="E47" s="63">
        <f>IF(ISBLANK('planning T2'!E18),"",'planning T2'!E18)</f>
      </c>
      <c r="F47" s="35" t="str">
        <f>'planning T1'!$C$7</f>
        <v>Chaumont HA</v>
      </c>
      <c r="G47" s="39"/>
      <c r="H47" s="39"/>
      <c r="I47" s="39"/>
      <c r="J47" s="40"/>
    </row>
    <row r="48" spans="1:10" s="25" customFormat="1" ht="15.75" customHeight="1" thickBot="1">
      <c r="A48" s="35" t="str">
        <f>'planning T1'!$C$9</f>
        <v>COPAA Paris R.</v>
      </c>
      <c r="B48" s="47"/>
      <c r="C48" s="62">
        <f>IF(ISBLANK('planning T2'!D19),"",'planning T2'!D19)</f>
      </c>
      <c r="D48" s="28" t="s">
        <v>14</v>
      </c>
      <c r="E48" s="63">
        <f>IF(ISBLANK('planning T2'!E19),"",'planning T2'!E19)</f>
      </c>
      <c r="F48" s="35" t="str">
        <f>'planning T1'!$F$7</f>
        <v>CAH Clermont-Fd R.</v>
      </c>
      <c r="G48" s="39"/>
      <c r="H48" s="39"/>
      <c r="I48" s="39"/>
      <c r="J48" s="40"/>
    </row>
    <row r="49" spans="1:10" s="25" customFormat="1" ht="15.75" customHeight="1" thickBot="1">
      <c r="A49" s="35" t="str">
        <f>'planning T1'!$C$8</f>
        <v>AVH Paris R.</v>
      </c>
      <c r="B49" s="47"/>
      <c r="C49" s="62">
        <f>IF(ISBLANK('planning T2'!D20),"",'planning T2'!D20)</f>
      </c>
      <c r="D49" s="28" t="s">
        <v>14</v>
      </c>
      <c r="E49" s="63">
        <f>IF(ISBLANK('planning T2'!E20),"",'planning T2'!E20)</f>
      </c>
      <c r="F49" s="35" t="str">
        <f>'planning T1'!$F$8</f>
        <v>ASAA Strasbourg R.</v>
      </c>
      <c r="G49" s="39"/>
      <c r="H49" s="39"/>
      <c r="I49" s="39"/>
      <c r="J49" s="40"/>
    </row>
    <row r="50" spans="1:10" s="25" customFormat="1" ht="15.75" customHeight="1" thickBot="1">
      <c r="A50" s="35" t="str">
        <f>'planning T1'!$C$9</f>
        <v>COPAA Paris R.</v>
      </c>
      <c r="B50" s="47"/>
      <c r="C50" s="62">
        <f>IF(ISBLANK('planning T2'!D21),"",'planning T2'!D21)</f>
      </c>
      <c r="D50" s="28" t="s">
        <v>14</v>
      </c>
      <c r="E50" s="63">
        <f>IF(ISBLANK('planning T2'!E21),"",'planning T2'!E21)</f>
      </c>
      <c r="F50" s="35" t="str">
        <f>'planning T1'!$C$7</f>
        <v>Chaumont HA</v>
      </c>
      <c r="G50" s="39"/>
      <c r="H50" s="39"/>
      <c r="I50" s="39"/>
      <c r="J50" s="40"/>
    </row>
    <row r="51" spans="1:10" s="25" customFormat="1" ht="15.75" customHeight="1" thickBot="1">
      <c r="A51" s="35" t="str">
        <f>'planning T1'!$F$7</f>
        <v>CAH Clermont-Fd R.</v>
      </c>
      <c r="B51" s="47"/>
      <c r="C51" s="62">
        <f>IF(ISBLANK('planning T2'!D22),"",'planning T2'!D22)</f>
      </c>
      <c r="D51" s="28" t="s">
        <v>14</v>
      </c>
      <c r="E51" s="63">
        <f>IF(ISBLANK('planning T2'!E22),"",'planning T2'!E22)</f>
      </c>
      <c r="F51" s="35" t="str">
        <f>'planning T1'!$C$8</f>
        <v>AVH Paris R.</v>
      </c>
      <c r="G51" s="39"/>
      <c r="H51" s="39"/>
      <c r="I51" s="39"/>
      <c r="J51" s="40"/>
    </row>
    <row r="52" spans="1:10" s="25" customFormat="1" ht="15.75" customHeight="1" thickBot="1">
      <c r="A52" s="35" t="str">
        <f>'planning T1'!$F$8</f>
        <v>ASAA Strasbourg R.</v>
      </c>
      <c r="B52" s="47"/>
      <c r="C52" s="62">
        <f>IF(ISBLANK('planning T2'!D23),"",'planning T2'!D23)</f>
      </c>
      <c r="D52" s="28" t="s">
        <v>14</v>
      </c>
      <c r="E52" s="63">
        <f>IF(ISBLANK('planning T2'!E23),"",'planning T2'!E23)</f>
      </c>
      <c r="F52" s="35" t="str">
        <f>'planning T1'!$C$9</f>
        <v>COPAA Paris R.</v>
      </c>
      <c r="G52" s="39"/>
      <c r="H52" s="39"/>
      <c r="I52" s="39"/>
      <c r="J52" s="40"/>
    </row>
    <row r="53" spans="1:10" s="25" customFormat="1" ht="15.75" customHeight="1" thickBot="1">
      <c r="A53" s="35" t="str">
        <f>'planning T1'!$C$7</f>
        <v>Chaumont HA</v>
      </c>
      <c r="B53" s="47"/>
      <c r="C53" s="62">
        <f>IF(ISBLANK('planning T2'!D24),"",'planning T2'!D24)</f>
      </c>
      <c r="D53" s="28" t="s">
        <v>14</v>
      </c>
      <c r="E53" s="63">
        <f>IF(ISBLANK('planning T2'!E24),"",'planning T2'!E24)</f>
      </c>
      <c r="F53" s="35" t="str">
        <f>'planning T1'!$C$8</f>
        <v>AVH Paris R.</v>
      </c>
      <c r="G53" s="39"/>
      <c r="H53" s="39"/>
      <c r="I53" s="39"/>
      <c r="J53" s="40"/>
    </row>
    <row r="54" spans="1:10" s="25" customFormat="1" ht="15.75" customHeight="1" thickBot="1">
      <c r="A54" s="35" t="str">
        <f>'planning T1'!$F$7</f>
        <v>CAH Clermont-Fd R.</v>
      </c>
      <c r="B54" s="47"/>
      <c r="C54" s="62">
        <f>IF(ISBLANK('planning T2'!D25),"",'planning T2'!D25)</f>
      </c>
      <c r="D54" s="28" t="s">
        <v>14</v>
      </c>
      <c r="E54" s="63">
        <f>IF(ISBLANK('planning T2'!E25),"",'planning T2'!E25)</f>
      </c>
      <c r="F54" s="35" t="str">
        <f>'planning T1'!$F$8</f>
        <v>ASAA Strasbourg R.</v>
      </c>
      <c r="G54" s="39"/>
      <c r="H54" s="39"/>
      <c r="I54" s="39"/>
      <c r="J54" s="40"/>
    </row>
    <row r="55" spans="1:10" s="25" customFormat="1" ht="15.75" customHeight="1" thickBot="1">
      <c r="A55" s="35" t="str">
        <f>'planning T1'!$C$8</f>
        <v>AVH Paris R.</v>
      </c>
      <c r="B55" s="47"/>
      <c r="C55" s="62">
        <f>IF(ISBLANK('planning T2'!D26),"",'planning T2'!D26)</f>
      </c>
      <c r="D55" s="28" t="s">
        <v>14</v>
      </c>
      <c r="E55" s="63">
        <f>IF(ISBLANK('planning T2'!E26),"",'planning T2'!E26)</f>
      </c>
      <c r="F55" s="35" t="str">
        <f>'planning T1'!$C$9</f>
        <v>COPAA Paris R.</v>
      </c>
      <c r="G55" s="39"/>
      <c r="H55" s="39"/>
      <c r="I55" s="39"/>
      <c r="J55" s="40"/>
    </row>
    <row r="56" spans="1:10" s="25" customFormat="1" ht="15.75" customHeight="1" thickBot="1">
      <c r="A56" s="35" t="str">
        <f>'planning T1'!$C$7</f>
        <v>Chaumont HA</v>
      </c>
      <c r="B56" s="64"/>
      <c r="C56" s="65">
        <f>IF(ISBLANK('planning T2'!D27),"",'planning T2'!D27)</f>
      </c>
      <c r="D56" s="32" t="s">
        <v>14</v>
      </c>
      <c r="E56" s="66">
        <f>IF(ISBLANK('planning T2'!E27),"",'planning T2'!E27)</f>
      </c>
      <c r="F56" s="35" t="str">
        <f>'planning T1'!$F$7</f>
        <v>CAH Clermont-Fd R.</v>
      </c>
      <c r="G56" s="41"/>
      <c r="H56" s="41"/>
      <c r="I56" s="41"/>
      <c r="J56" s="42"/>
    </row>
    <row r="57" spans="1:10" s="43" customFormat="1" ht="49.5" customHeight="1" thickBot="1">
      <c r="A57" s="85" t="s">
        <v>20</v>
      </c>
      <c r="B57" s="85"/>
      <c r="C57" s="85"/>
      <c r="D57" s="85"/>
      <c r="E57" s="85"/>
      <c r="F57" s="85"/>
      <c r="G57" s="85"/>
      <c r="H57" s="85"/>
      <c r="I57" s="85"/>
      <c r="J57" s="85"/>
    </row>
    <row r="58" spans="1:10" s="25" customFormat="1" ht="30" customHeight="1" thickBot="1">
      <c r="A58" s="87" t="s">
        <v>16</v>
      </c>
      <c r="B58" s="88" t="s">
        <v>17</v>
      </c>
      <c r="C58" s="89" t="s">
        <v>18</v>
      </c>
      <c r="D58" s="89" t="s">
        <v>11</v>
      </c>
      <c r="E58" s="89" t="s">
        <v>12</v>
      </c>
      <c r="F58" s="89" t="s">
        <v>13</v>
      </c>
      <c r="G58" s="89" t="s">
        <v>22</v>
      </c>
      <c r="H58" s="89" t="s">
        <v>23</v>
      </c>
      <c r="I58" s="89" t="s">
        <v>24</v>
      </c>
      <c r="J58" s="90" t="s">
        <v>25</v>
      </c>
    </row>
    <row r="59" spans="1:10" s="25" customFormat="1" ht="15" customHeight="1" thickBot="1">
      <c r="A59" s="51" t="str">
        <f>'planning T1'!$C$7</f>
        <v>Chaumont HA</v>
      </c>
      <c r="B59" s="67">
        <f>'points T2'!$D$17</f>
      </c>
      <c r="C59" s="68">
        <f>SUM(D59:F59)</f>
        <v>0</v>
      </c>
      <c r="D59" s="68">
        <f>IF('points T2'!$D$7=2,1,0)+IF('points T2'!$D$8=2,1,0)+IF('points T2'!$D$9=2,1,0)+IF('points T2'!$D$10=2,1,0)+IF('points T2'!$D$11=2,1,0)+IF('points T2'!$D$12=2,1,0)+IF('points T2'!$D$13=2,1,0)+IF('points T2'!$D$14=2,1,0)</f>
        <v>0</v>
      </c>
      <c r="E59" s="68">
        <f>IF('points T2'!$D$7=1,1,0)+IF('points T2'!$D$8=1,1,0)+IF('points T2'!$D$9=1,1,0)+IF('points T2'!$D$10=1,1,0)+IF('points T2'!$D$11=1,1,0)+IF('points T2'!$D$12=1,1,0)+IF('points T2'!$D$13=1,1,0)+IF('points T2'!$D$14=1,1,0)</f>
        <v>0</v>
      </c>
      <c r="F59" s="68">
        <f>IF('points T2'!$D$7=0,1,0)+IF('points T2'!$D$8=0,1,0)+IF('points T2'!$D$9=0,1,0)+IF('points T2'!$D$10=0,1,0)+IF('points T2'!$D$11=0,1,0)+IF('points T2'!$D$12=0,1,0)+IF('points T2'!$D$13=0,1,0)+IF('points T2'!$D$14=0,1,0)</f>
        <v>0</v>
      </c>
      <c r="G59" s="67">
        <f>'points T2'!$B$17</f>
      </c>
      <c r="H59" s="67">
        <f>'points T2'!$C$17</f>
      </c>
      <c r="I59" s="69" t="e">
        <f>G59-H59</f>
        <v>#VALUE!</v>
      </c>
      <c r="J59" s="70" t="e">
        <f>G59/H59</f>
        <v>#VALUE!</v>
      </c>
    </row>
    <row r="60" spans="1:10" s="25" customFormat="1" ht="15" customHeight="1" thickBot="1">
      <c r="A60" s="51" t="str">
        <f>'planning T1'!$F$7</f>
        <v>CAH Clermont-Fd R.</v>
      </c>
      <c r="B60" s="67">
        <f>'points T2'!$G$17</f>
      </c>
      <c r="C60" s="71">
        <f>SUM(D60:F60)</f>
        <v>0</v>
      </c>
      <c r="D60" s="68">
        <f>IF('points T2'!$G$7=2,1,0)+IF('points T2'!$G$8=2,1,0)+IF('points T2'!$G$9=2,1,0)+IF('points T2'!$G$10=2,1,0)+IF('points T2'!$G$11=2,1,0)+IF('points T2'!$G$12=2,1,0)+IF('points T2'!$G$13=2,1,0)+IF('points T2'!$G$14=2,1,0)</f>
        <v>0</v>
      </c>
      <c r="E60" s="68">
        <f>IF('points T2'!$G$7=1,1,0)+IF('points T2'!$G$8=1,1,0)+IF('points T2'!$G$9=1,1,0)+IF('points T2'!$G$10=1,1,0)+IF('points T2'!$G$11=1,1,0)+IF('points T2'!$G$12=1,1,0)+IF('points T2'!$G$13=1,1,0)+IF('points T2'!$G$14=1,1,0)</f>
        <v>0</v>
      </c>
      <c r="F60" s="68">
        <f>IF('points T2'!$G$7=0,1,0)+IF('points T2'!$G$8=0,1,0)+IF('points T2'!$G$9=0,1,0)+IF('points T2'!$G$10=0,1,0)+IF('points T2'!$G$11=0,1,0)+IF('points T2'!$G$12=0,1,0)+IF('points T2'!$G$13=0,1,0)+IF('points T2'!$G$14=0,1,0)</f>
        <v>0</v>
      </c>
      <c r="G60" s="67">
        <f>'points T2'!$E$17</f>
      </c>
      <c r="H60" s="67">
        <f>'points T2'!$F$17</f>
      </c>
      <c r="I60" s="72" t="e">
        <f>G60-H60</f>
        <v>#VALUE!</v>
      </c>
      <c r="J60" s="73" t="e">
        <f>G60/H60</f>
        <v>#VALUE!</v>
      </c>
    </row>
    <row r="61" spans="1:10" s="25" customFormat="1" ht="15" customHeight="1" thickBot="1">
      <c r="A61" s="51" t="str">
        <f>'planning T1'!$C$8</f>
        <v>AVH Paris R.</v>
      </c>
      <c r="B61" s="67">
        <f>'points T2'!$J$17</f>
      </c>
      <c r="C61" s="71">
        <f>SUM(D61:F61)</f>
        <v>0</v>
      </c>
      <c r="D61" s="68">
        <f>IF('points T2'!$J$7=2,1,0)+IF('points T2'!$J$8=2,1,0)+IF('points T2'!$J$9=2,1,0)+IF('points T2'!$J$10=2,1,0)+IF('points T2'!$J$11=2,1,0)+IF('points T2'!$J$12=2,1,0)+IF('points T2'!$J$13=2,1,0)+IF('points T2'!$J$14=2,1,0)</f>
        <v>0</v>
      </c>
      <c r="E61" s="68">
        <f>IF('points T2'!$J$7=1,1,0)+IF('points T2'!$J$8=1,1,0)+IF('points T2'!$J$9=1,1,0)+IF('points T2'!$J$10=1,1,0)+IF('points T2'!$J$11=1,1,0)+IF('points T2'!$J$12=1,1,0)+IF('points T2'!$J$13=1,1,0)+IF('points T2'!$J$14=1,1,0)</f>
        <v>0</v>
      </c>
      <c r="F61" s="68">
        <f>IF('points T2'!$J$7=0,1,0)+IF('points T2'!$J$8=0,1,0)+IF('points T2'!$J$9=0,1,0)+IF('points T2'!$J$10=0,1,0)+IF('points T2'!$J$11=0,1,0)+IF('points T2'!$J$12=0,1,0)+IF('points T2'!$J$13=0,1,0)+IF('points T2'!$J$14=0,1,0)</f>
        <v>0</v>
      </c>
      <c r="G61" s="67">
        <f>'points T2'!$H$17</f>
      </c>
      <c r="H61" s="67">
        <f>'points T2'!$I$17</f>
      </c>
      <c r="I61" s="72" t="e">
        <f>G61-H61</f>
        <v>#VALUE!</v>
      </c>
      <c r="J61" s="73" t="e">
        <f>G61/H61</f>
        <v>#VALUE!</v>
      </c>
    </row>
    <row r="62" spans="1:10" s="25" customFormat="1" ht="15" customHeight="1" thickBot="1">
      <c r="A62" s="51" t="str">
        <f>'planning T1'!$F$8</f>
        <v>ASAA Strasbourg R.</v>
      </c>
      <c r="B62" s="67">
        <f>'points T2'!$M$17</f>
      </c>
      <c r="C62" s="71">
        <f>SUM(D62:F62)</f>
        <v>0</v>
      </c>
      <c r="D62" s="68">
        <f>IF('points T2'!$M$7=2,1,0)+IF('points T2'!$M$8=2,1,0)+IF('points T2'!$M$9=2,1,0)+IF('points T2'!$M$10=2,1,0)+IF('points T2'!$M$11=2,1,0)+IF('points T2'!$M$12=2,1,0)+IF('points T2'!$M$13=2,1,0)+IF('points T2'!$M$14=2,1,0)</f>
        <v>0</v>
      </c>
      <c r="E62" s="68">
        <f>IF('points T2'!$M$7=1,1,0)+IF('points T2'!$M$8=1,1,0)+IF('points T2'!$M$9=1,1,0)+IF('points T2'!$M$10=1,1,0)+IF('points T2'!$M$11=1,1,0)+IF('points T2'!$M$12=1,1,0)+IF('points T2'!$M$13=1,1,0)+IF('points T2'!$M$14=1,1,0)</f>
        <v>0</v>
      </c>
      <c r="F62" s="68">
        <f>IF('points T2'!$M$7=0,1,0)+IF('points T2'!$M$8=0,1,0)+IF('points T2'!$M$9=0,1,0)+IF('points T2'!$M$10=0,1,0)+IF('points T2'!$M$11=0,1,0)+IF('points T2'!$M$12=0,1,0)+IF('points T2'!$M$13=0,1,0)+IF('points T2'!$M$14=0,1,0)</f>
        <v>0</v>
      </c>
      <c r="G62" s="67">
        <f>'points T2'!$K$17</f>
      </c>
      <c r="H62" s="67">
        <f>'points T2'!$L$17</f>
      </c>
      <c r="I62" s="72" t="e">
        <f>G62-H62</f>
        <v>#VALUE!</v>
      </c>
      <c r="J62" s="73" t="e">
        <f>G62/H62</f>
        <v>#VALUE!</v>
      </c>
    </row>
    <row r="63" spans="1:10" s="25" customFormat="1" ht="15" customHeight="1" thickBot="1">
      <c r="A63" s="51" t="str">
        <f>'planning T1'!$C$9</f>
        <v>COPAA Paris R.</v>
      </c>
      <c r="B63" s="67">
        <f>'points T2'!$P$17</f>
      </c>
      <c r="C63" s="71">
        <f>SUM(D63:F63)</f>
        <v>0</v>
      </c>
      <c r="D63" s="68">
        <f>IF('points T2'!$P$7=2,1,0)+IF('points T2'!$P$8=2,1,0)+IF('points T2'!$P$9=2,1,0)+IF('points T2'!$P$10=2,1,0)+IF('points T2'!$P$11=2,1,0)+IF('points T2'!$P$12=2,1,0)+IF('points T2'!$P$13=2,1,0)+IF('points T2'!$P$14=2,1,0)</f>
        <v>0</v>
      </c>
      <c r="E63" s="68">
        <f>IF('points T2'!$P$7=1,1,0)+IF('points T2'!$P$8=1,1,0)+IF('points T2'!$P$9=1,1,0)+IF('points T2'!$P$10=1,1,0)+IF('points T2'!$P$11=1,1,0)+IF('points T2'!$P$12=1,1,0)+IF('points T2'!$P$13=1,1,0)+IF('points T2'!$P$14=1,1,0)</f>
        <v>0</v>
      </c>
      <c r="F63" s="68">
        <f>IF('points T2'!$P$7=0,1,0)+IF('points T2'!$P$8=0,1,0)+IF('points T2'!$P$9=0,1,0)+IF('points T2'!$P$10=0,1,0)+IF('points T2'!$P$11=0,1,0)+IF('points T2'!$P$12=0,1,0)+IF('points T2'!$P$13=0,1,0)+IF('points T2'!$P$14=0,1,0)</f>
        <v>0</v>
      </c>
      <c r="G63" s="67">
        <f>'points T2'!$N$17</f>
      </c>
      <c r="H63" s="67">
        <f>'points T2'!$O$17</f>
      </c>
      <c r="I63" s="72" t="e">
        <f>G63-H63</f>
        <v>#VALUE!</v>
      </c>
      <c r="J63" s="73" t="e">
        <f>G63/H63</f>
        <v>#VALUE!</v>
      </c>
    </row>
    <row r="64" spans="1:10" s="25" customFormat="1" ht="15" customHeight="1" thickBot="1">
      <c r="A64" s="82" t="s">
        <v>19</v>
      </c>
      <c r="B64" s="80">
        <f aca="true" t="shared" si="1" ref="B64:I64">SUM(B59:B63)</f>
        <v>0</v>
      </c>
      <c r="C64" s="81">
        <f t="shared" si="1"/>
        <v>0</v>
      </c>
      <c r="D64" s="81">
        <f t="shared" si="1"/>
        <v>0</v>
      </c>
      <c r="E64" s="81">
        <f t="shared" si="1"/>
        <v>0</v>
      </c>
      <c r="F64" s="81">
        <f t="shared" si="1"/>
        <v>0</v>
      </c>
      <c r="G64" s="81">
        <f t="shared" si="1"/>
        <v>0</v>
      </c>
      <c r="H64" s="81">
        <f t="shared" si="1"/>
        <v>0</v>
      </c>
      <c r="I64" s="81" t="e">
        <f t="shared" si="1"/>
        <v>#VALUE!</v>
      </c>
      <c r="J64" s="81"/>
    </row>
    <row r="65" spans="1:10" s="43" customFormat="1" ht="61.5" customHeight="1">
      <c r="A65" s="162" t="str">
        <f>'planning T1'!A1:G1</f>
        <v>CHALLENGE NATIONAL TORBALL ANTHV/UNADEV</v>
      </c>
      <c r="B65" s="162"/>
      <c r="C65" s="162"/>
      <c r="D65" s="162"/>
      <c r="E65" s="162"/>
      <c r="F65" s="162"/>
      <c r="G65" s="162"/>
      <c r="H65" s="162"/>
      <c r="I65" s="162"/>
      <c r="J65" s="162"/>
    </row>
    <row r="66" spans="1:10" s="25" customFormat="1" ht="15" customHeight="1">
      <c r="A66" s="161" t="str">
        <f>'planning T1'!A2:G2</f>
        <v>Niveau 4 masculin</v>
      </c>
      <c r="B66" s="161"/>
      <c r="C66" s="161"/>
      <c r="D66" s="161"/>
      <c r="E66" s="161"/>
      <c r="F66" s="161"/>
      <c r="G66" s="161"/>
      <c r="H66" s="161"/>
      <c r="I66" s="161"/>
      <c r="J66" s="161"/>
    </row>
    <row r="67" spans="1:10" s="84" customFormat="1" ht="99.75" customHeight="1" thickBot="1">
      <c r="A67" s="160" t="s">
        <v>21</v>
      </c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s="25" customFormat="1" ht="30" customHeight="1" thickBot="1">
      <c r="A68" s="87" t="s">
        <v>16</v>
      </c>
      <c r="B68" s="88" t="s">
        <v>17</v>
      </c>
      <c r="C68" s="89" t="s">
        <v>18</v>
      </c>
      <c r="D68" s="89" t="s">
        <v>11</v>
      </c>
      <c r="E68" s="89" t="s">
        <v>12</v>
      </c>
      <c r="F68" s="89" t="s">
        <v>13</v>
      </c>
      <c r="G68" s="89" t="s">
        <v>22</v>
      </c>
      <c r="H68" s="89" t="s">
        <v>23</v>
      </c>
      <c r="I68" s="89" t="s">
        <v>24</v>
      </c>
      <c r="J68" s="90" t="s">
        <v>25</v>
      </c>
    </row>
    <row r="69" spans="1:10" s="25" customFormat="1" ht="21.75" customHeight="1" thickBot="1">
      <c r="A69" s="51" t="str">
        <f>'planning T1'!$C$7</f>
        <v>Chaumont HA</v>
      </c>
      <c r="B69" s="67" t="e">
        <f>'points T2'!$D$24</f>
        <v>#VALUE!</v>
      </c>
      <c r="C69" s="71">
        <f>SUM(D69:F69)</f>
        <v>8</v>
      </c>
      <c r="D69" s="71">
        <f aca="true" t="shared" si="2" ref="D69:F73">D27+D59</f>
        <v>6</v>
      </c>
      <c r="E69" s="71">
        <f t="shared" si="2"/>
        <v>0</v>
      </c>
      <c r="F69" s="71">
        <f t="shared" si="2"/>
        <v>2</v>
      </c>
      <c r="G69" s="67" t="e">
        <f>'points T2'!$B$24</f>
        <v>#VALUE!</v>
      </c>
      <c r="H69" s="67" t="e">
        <f>'points T2'!$C$24</f>
        <v>#VALUE!</v>
      </c>
      <c r="I69" s="72" t="e">
        <f>G69-H69</f>
        <v>#VALUE!</v>
      </c>
      <c r="J69" s="73" t="e">
        <f>G69/H69</f>
        <v>#VALUE!</v>
      </c>
    </row>
    <row r="70" spans="1:10" s="25" customFormat="1" ht="21.75" customHeight="1" thickBot="1">
      <c r="A70" s="51" t="str">
        <f>'planning T1'!$F$7</f>
        <v>CAH Clermont-Fd R.</v>
      </c>
      <c r="B70" s="67" t="e">
        <f>'points T2'!$G$24</f>
        <v>#VALUE!</v>
      </c>
      <c r="C70" s="71">
        <f>SUM(D70:F70)</f>
        <v>8</v>
      </c>
      <c r="D70" s="71">
        <f t="shared" si="2"/>
        <v>3</v>
      </c>
      <c r="E70" s="71">
        <f t="shared" si="2"/>
        <v>1</v>
      </c>
      <c r="F70" s="71">
        <f t="shared" si="2"/>
        <v>4</v>
      </c>
      <c r="G70" s="67" t="e">
        <f>'points T2'!$E$24</f>
        <v>#VALUE!</v>
      </c>
      <c r="H70" s="67" t="e">
        <f>'points T2'!$F$24</f>
        <v>#VALUE!</v>
      </c>
      <c r="I70" s="72" t="e">
        <f>G70-H70</f>
        <v>#VALUE!</v>
      </c>
      <c r="J70" s="73" t="e">
        <f>G70/H70</f>
        <v>#VALUE!</v>
      </c>
    </row>
    <row r="71" spans="1:10" s="25" customFormat="1" ht="21.75" customHeight="1" thickBot="1">
      <c r="A71" s="51" t="str">
        <f>'planning T1'!$C$8</f>
        <v>AVH Paris R.</v>
      </c>
      <c r="B71" s="67" t="e">
        <f>'points T2'!$J$24</f>
        <v>#VALUE!</v>
      </c>
      <c r="C71" s="71">
        <f>SUM(D71:F71)</f>
        <v>8</v>
      </c>
      <c r="D71" s="71">
        <f t="shared" si="2"/>
        <v>6</v>
      </c>
      <c r="E71" s="71">
        <f t="shared" si="2"/>
        <v>1</v>
      </c>
      <c r="F71" s="71">
        <f t="shared" si="2"/>
        <v>1</v>
      </c>
      <c r="G71" s="67" t="e">
        <f>'points T2'!$H$24</f>
        <v>#VALUE!</v>
      </c>
      <c r="H71" s="67" t="e">
        <f>'points T2'!$I$24</f>
        <v>#VALUE!</v>
      </c>
      <c r="I71" s="72" t="e">
        <f>G71-H71</f>
        <v>#VALUE!</v>
      </c>
      <c r="J71" s="73" t="e">
        <f>G71/H71</f>
        <v>#VALUE!</v>
      </c>
    </row>
    <row r="72" spans="1:10" s="25" customFormat="1" ht="21.75" customHeight="1" thickBot="1">
      <c r="A72" s="51" t="str">
        <f>'planning T1'!$F$8</f>
        <v>ASAA Strasbourg R.</v>
      </c>
      <c r="B72" s="67" t="e">
        <f>'points T2'!$M$24</f>
        <v>#VALUE!</v>
      </c>
      <c r="C72" s="71">
        <f>SUM(D72:F72)</f>
        <v>8</v>
      </c>
      <c r="D72" s="71">
        <f t="shared" si="2"/>
        <v>1</v>
      </c>
      <c r="E72" s="71">
        <f t="shared" si="2"/>
        <v>0</v>
      </c>
      <c r="F72" s="71">
        <f t="shared" si="2"/>
        <v>7</v>
      </c>
      <c r="G72" s="67" t="e">
        <f>'points T2'!$K$24</f>
        <v>#VALUE!</v>
      </c>
      <c r="H72" s="67" t="e">
        <f>'points T2'!$L$24</f>
        <v>#VALUE!</v>
      </c>
      <c r="I72" s="72" t="e">
        <f>G72-H72</f>
        <v>#VALUE!</v>
      </c>
      <c r="J72" s="73" t="e">
        <f>G72/H72</f>
        <v>#VALUE!</v>
      </c>
    </row>
    <row r="73" spans="1:10" s="25" customFormat="1" ht="21.75" customHeight="1" thickBot="1">
      <c r="A73" s="51" t="str">
        <f>'planning T1'!$C$9</f>
        <v>COPAA Paris R.</v>
      </c>
      <c r="B73" s="67" t="e">
        <f>'points T2'!$P$24</f>
        <v>#VALUE!</v>
      </c>
      <c r="C73" s="71">
        <f>SUM(D73:F73)</f>
        <v>8</v>
      </c>
      <c r="D73" s="71">
        <f t="shared" si="2"/>
        <v>2</v>
      </c>
      <c r="E73" s="71">
        <f t="shared" si="2"/>
        <v>2</v>
      </c>
      <c r="F73" s="71">
        <f t="shared" si="2"/>
        <v>4</v>
      </c>
      <c r="G73" s="67" t="e">
        <f>'points T2'!$N$24</f>
        <v>#VALUE!</v>
      </c>
      <c r="H73" s="67" t="e">
        <f>'points T2'!$O$24</f>
        <v>#VALUE!</v>
      </c>
      <c r="I73" s="72" t="e">
        <f>G73-H73</f>
        <v>#VALUE!</v>
      </c>
      <c r="J73" s="73" t="e">
        <f>G73/H73</f>
        <v>#VALUE!</v>
      </c>
    </row>
    <row r="74" spans="1:10" s="25" customFormat="1" ht="21.75" customHeight="1" thickBot="1">
      <c r="A74" s="91" t="s">
        <v>19</v>
      </c>
      <c r="B74" s="80" t="e">
        <f aca="true" t="shared" si="3" ref="B74:I74">SUM(B69:B73)</f>
        <v>#VALUE!</v>
      </c>
      <c r="C74" s="81">
        <f t="shared" si="3"/>
        <v>40</v>
      </c>
      <c r="D74" s="81">
        <f t="shared" si="3"/>
        <v>18</v>
      </c>
      <c r="E74" s="81">
        <f t="shared" si="3"/>
        <v>4</v>
      </c>
      <c r="F74" s="81">
        <f t="shared" si="3"/>
        <v>18</v>
      </c>
      <c r="G74" s="81" t="e">
        <f t="shared" si="3"/>
        <v>#VALUE!</v>
      </c>
      <c r="H74" s="81" t="e">
        <f t="shared" si="3"/>
        <v>#VALUE!</v>
      </c>
      <c r="I74" s="81" t="e">
        <f t="shared" si="3"/>
        <v>#VALUE!</v>
      </c>
      <c r="J74" s="81"/>
    </row>
    <row r="75" s="25" customFormat="1" ht="21.75" customHeight="1"/>
    <row r="76" ht="21.75" customHeight="1"/>
  </sheetData>
  <sheetProtection/>
  <mergeCells count="12">
    <mergeCell ref="A67:J67"/>
    <mergeCell ref="A34:J34"/>
    <mergeCell ref="A35:J35"/>
    <mergeCell ref="A65:J65"/>
    <mergeCell ref="A66:J66"/>
    <mergeCell ref="A46:F46"/>
    <mergeCell ref="A1:J1"/>
    <mergeCell ref="A2:J2"/>
    <mergeCell ref="A3:J3"/>
    <mergeCell ref="A33:J33"/>
    <mergeCell ref="A25:J25"/>
    <mergeCell ref="A14:F14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  <headerFooter alignWithMargins="0">
    <oddHeader>&amp;LFédération Française Handisport&amp;CCommission Torball/Goalball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Rignault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Rignault</dc:creator>
  <cp:keywords/>
  <dc:description/>
  <cp:lastModifiedBy> </cp:lastModifiedBy>
  <cp:lastPrinted>2003-12-08T07:56:36Z</cp:lastPrinted>
  <dcterms:created xsi:type="dcterms:W3CDTF">2003-05-02T15:02:09Z</dcterms:created>
  <dcterms:modified xsi:type="dcterms:W3CDTF">2016-04-18T15:25:16Z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-947868452</vt:i4>
  </property>
  <property fmtid="{D5CDD505-2E9C-101B-9397-08002B2CF9AE}" pid="3" name="_EmailSubject">
    <vt:lpwstr>REMIS3E EN FORME</vt:lpwstr>
  </property>
  <property fmtid="{D5CDD505-2E9C-101B-9397-08002B2CF9AE}" pid="4" name="_AuthorEmail">
    <vt:lpwstr>sprigent@fr.ebsco.com</vt:lpwstr>
  </property>
  <property fmtid="{D5CDD505-2E9C-101B-9397-08002B2CF9AE}" pid="5" name="_AuthorEmailDisplayName">
    <vt:lpwstr>Sophie Prigent</vt:lpwstr>
  </property>
  <property fmtid="{D5CDD505-2E9C-101B-9397-08002B2CF9AE}" pid="6" name="_ReviewingToolsShownOnce">
    <vt:lpwstr/>
  </property>
</Properties>
</file>