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 activeTab="5"/>
  </bookViews>
  <sheets>
    <sheet name="planning T1" sheetId="1" r:id="rId1"/>
    <sheet name="points T1" sheetId="2" r:id="rId2"/>
    <sheet name="planning T2" sheetId="5" r:id="rId3"/>
    <sheet name="points T2" sheetId="10" r:id="rId4"/>
    <sheet name="grille5" sheetId="7" r:id="rId5"/>
    <sheet name="grille5fixe" sheetId="11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1" i="7" l="1"/>
  <c r="A2" i="7"/>
  <c r="A3" i="7"/>
  <c r="A4" i="7"/>
  <c r="C4" i="7"/>
  <c r="E4" i="7"/>
  <c r="F4" i="7"/>
  <c r="A5" i="7"/>
  <c r="C5" i="7"/>
  <c r="E5" i="7"/>
  <c r="F5" i="7"/>
  <c r="A6" i="7"/>
  <c r="C6" i="7"/>
  <c r="E6" i="7"/>
  <c r="C7" i="7"/>
  <c r="E7" i="7"/>
  <c r="C8" i="7"/>
  <c r="E8" i="7"/>
  <c r="C9" i="7"/>
  <c r="E9" i="7"/>
  <c r="C10" i="7"/>
  <c r="E10" i="7"/>
  <c r="C11" i="7"/>
  <c r="E11" i="7"/>
  <c r="C12" i="7"/>
  <c r="E12" i="7"/>
  <c r="C13" i="7"/>
  <c r="E13" i="7"/>
  <c r="C15" i="7"/>
  <c r="E15" i="7"/>
  <c r="C16" i="7"/>
  <c r="E16" i="7"/>
  <c r="C17" i="7"/>
  <c r="E17" i="7"/>
  <c r="C18" i="7"/>
  <c r="E18" i="7"/>
  <c r="C19" i="7"/>
  <c r="E19" i="7"/>
  <c r="C20" i="7"/>
  <c r="E20" i="7"/>
  <c r="C21" i="7"/>
  <c r="E21" i="7"/>
  <c r="C22" i="7"/>
  <c r="E22" i="7"/>
  <c r="C23" i="7"/>
  <c r="E23" i="7"/>
  <c r="C24" i="7"/>
  <c r="E24" i="7"/>
  <c r="A27" i="7"/>
  <c r="A28" i="7"/>
  <c r="A29" i="7"/>
  <c r="A30" i="7"/>
  <c r="A31" i="7"/>
  <c r="A33" i="7"/>
  <c r="A35" i="7"/>
  <c r="A36" i="7"/>
  <c r="C36" i="7"/>
  <c r="E36" i="7"/>
  <c r="F36" i="7"/>
  <c r="A37" i="7"/>
  <c r="C37" i="7"/>
  <c r="E37" i="7"/>
  <c r="F37" i="7"/>
  <c r="A38" i="7"/>
  <c r="C38" i="7"/>
  <c r="E38" i="7"/>
  <c r="F38" i="7"/>
  <c r="A39" i="7"/>
  <c r="C39" i="7"/>
  <c r="E39" i="7"/>
  <c r="F39" i="7"/>
  <c r="A40" i="7"/>
  <c r="C40" i="7"/>
  <c r="E40" i="7"/>
  <c r="F40" i="7"/>
  <c r="A41" i="7"/>
  <c r="C41" i="7"/>
  <c r="E41" i="7"/>
  <c r="F41" i="7"/>
  <c r="A42" i="7"/>
  <c r="C42" i="7"/>
  <c r="E42" i="7"/>
  <c r="F42" i="7"/>
  <c r="A43" i="7"/>
  <c r="C43" i="7"/>
  <c r="E43" i="7"/>
  <c r="F43" i="7"/>
  <c r="A44" i="7"/>
  <c r="C44" i="7"/>
  <c r="E44" i="7"/>
  <c r="F44" i="7"/>
  <c r="A45" i="7"/>
  <c r="C45" i="7"/>
  <c r="E45" i="7"/>
  <c r="F45" i="7"/>
  <c r="A47" i="7"/>
  <c r="C47" i="7"/>
  <c r="E47" i="7"/>
  <c r="F47" i="7"/>
  <c r="A48" i="7"/>
  <c r="C48" i="7"/>
  <c r="E48" i="7"/>
  <c r="F48" i="7"/>
  <c r="A49" i="7"/>
  <c r="C49" i="7"/>
  <c r="E49" i="7"/>
  <c r="F49" i="7"/>
  <c r="A50" i="7"/>
  <c r="C50" i="7"/>
  <c r="E50" i="7"/>
  <c r="F50" i="7"/>
  <c r="A51" i="7"/>
  <c r="C51" i="7"/>
  <c r="E51" i="7"/>
  <c r="F51" i="7"/>
  <c r="A52" i="7"/>
  <c r="C52" i="7"/>
  <c r="E52" i="7"/>
  <c r="F52" i="7"/>
  <c r="A53" i="7"/>
  <c r="C53" i="7"/>
  <c r="E53" i="7"/>
  <c r="F53" i="7"/>
  <c r="A54" i="7"/>
  <c r="C54" i="7"/>
  <c r="E54" i="7"/>
  <c r="F54" i="7"/>
  <c r="A55" i="7"/>
  <c r="C55" i="7"/>
  <c r="E55" i="7"/>
  <c r="F55" i="7"/>
  <c r="A56" i="7"/>
  <c r="C56" i="7"/>
  <c r="E56" i="7"/>
  <c r="F56" i="7"/>
  <c r="A59" i="7"/>
  <c r="A60" i="7"/>
  <c r="A61" i="7"/>
  <c r="A62" i="7"/>
  <c r="A63" i="7"/>
  <c r="A65" i="7"/>
  <c r="A66" i="7"/>
  <c r="A69" i="7"/>
  <c r="A70" i="7"/>
  <c r="A71" i="7"/>
  <c r="A72" i="7"/>
  <c r="A73" i="7"/>
  <c r="A1" i="11"/>
  <c r="A2" i="11"/>
  <c r="A3" i="11"/>
  <c r="A4" i="11"/>
  <c r="C4" i="11"/>
  <c r="E4" i="11"/>
  <c r="F4" i="11"/>
  <c r="A5" i="11"/>
  <c r="C5" i="11"/>
  <c r="E5" i="11"/>
  <c r="F5" i="11"/>
  <c r="A6" i="11"/>
  <c r="C6" i="11"/>
  <c r="E6" i="11"/>
  <c r="C7" i="11"/>
  <c r="E7" i="11"/>
  <c r="C8" i="11"/>
  <c r="E8" i="11"/>
  <c r="C9" i="11"/>
  <c r="E9" i="11"/>
  <c r="C10" i="11"/>
  <c r="E10" i="11"/>
  <c r="C11" i="11"/>
  <c r="E11" i="11"/>
  <c r="C12" i="11"/>
  <c r="E12" i="11"/>
  <c r="C13" i="11"/>
  <c r="E13" i="11"/>
  <c r="C15" i="11"/>
  <c r="E15" i="11"/>
  <c r="C16" i="11"/>
  <c r="E16" i="11"/>
  <c r="C17" i="11"/>
  <c r="E17" i="11"/>
  <c r="C18" i="11"/>
  <c r="E18" i="11"/>
  <c r="C19" i="11"/>
  <c r="E19" i="11"/>
  <c r="C20" i="11"/>
  <c r="E20" i="11"/>
  <c r="C21" i="11"/>
  <c r="E21" i="11"/>
  <c r="C22" i="11"/>
  <c r="E22" i="11"/>
  <c r="C23" i="11"/>
  <c r="E23" i="11"/>
  <c r="C24" i="11"/>
  <c r="E24" i="11"/>
  <c r="A30" i="11"/>
  <c r="A31" i="11"/>
  <c r="A28" i="11"/>
  <c r="A29" i="11"/>
  <c r="A27" i="11"/>
  <c r="A33" i="11"/>
  <c r="A35" i="11"/>
  <c r="A36" i="11"/>
  <c r="C36" i="11"/>
  <c r="E36" i="11"/>
  <c r="F36" i="11"/>
  <c r="A37" i="11"/>
  <c r="C37" i="11"/>
  <c r="E37" i="11"/>
  <c r="F37" i="11"/>
  <c r="A38" i="11"/>
  <c r="C38" i="11"/>
  <c r="E38" i="11"/>
  <c r="F38" i="11"/>
  <c r="A39" i="11"/>
  <c r="C39" i="11"/>
  <c r="E39" i="11"/>
  <c r="F39" i="11"/>
  <c r="A40" i="11"/>
  <c r="C40" i="11"/>
  <c r="E40" i="11"/>
  <c r="F40" i="11"/>
  <c r="A41" i="11"/>
  <c r="C41" i="11"/>
  <c r="E41" i="11"/>
  <c r="F41" i="11"/>
  <c r="A42" i="11"/>
  <c r="C42" i="11"/>
  <c r="E42" i="11"/>
  <c r="F42" i="11"/>
  <c r="A43" i="11"/>
  <c r="C43" i="11"/>
  <c r="E43" i="11"/>
  <c r="F43" i="11"/>
  <c r="A44" i="11"/>
  <c r="C44" i="11"/>
  <c r="E44" i="11"/>
  <c r="F44" i="11"/>
  <c r="A45" i="11"/>
  <c r="C45" i="11"/>
  <c r="E45" i="11"/>
  <c r="F45" i="11"/>
  <c r="A47" i="11"/>
  <c r="C47" i="11"/>
  <c r="E47" i="11"/>
  <c r="F47" i="11"/>
  <c r="A48" i="11"/>
  <c r="C48" i="11"/>
  <c r="E48" i="11"/>
  <c r="F48" i="11"/>
  <c r="A49" i="11"/>
  <c r="C49" i="11"/>
  <c r="E49" i="11"/>
  <c r="F49" i="11"/>
  <c r="A50" i="11"/>
  <c r="C50" i="11"/>
  <c r="E50" i="11"/>
  <c r="F50" i="11"/>
  <c r="A51" i="11"/>
  <c r="C51" i="11"/>
  <c r="E51" i="11"/>
  <c r="F51" i="11"/>
  <c r="A52" i="11"/>
  <c r="C52" i="11"/>
  <c r="E52" i="11"/>
  <c r="F52" i="11"/>
  <c r="A53" i="11"/>
  <c r="C53" i="11"/>
  <c r="E53" i="11"/>
  <c r="F53" i="11"/>
  <c r="A54" i="11"/>
  <c r="C54" i="11"/>
  <c r="E54" i="11"/>
  <c r="F54" i="11"/>
  <c r="A55" i="11"/>
  <c r="C55" i="11"/>
  <c r="E55" i="11"/>
  <c r="F55" i="11"/>
  <c r="A56" i="11"/>
  <c r="C56" i="11"/>
  <c r="E56" i="11"/>
  <c r="F56" i="11"/>
  <c r="A59" i="11"/>
  <c r="A60" i="11"/>
  <c r="A61" i="11"/>
  <c r="A62" i="11"/>
  <c r="A63" i="11"/>
  <c r="A65" i="11"/>
  <c r="A66" i="11"/>
  <c r="A69" i="11"/>
  <c r="A70" i="11"/>
  <c r="A71" i="11"/>
  <c r="A72" i="11"/>
  <c r="A73" i="11"/>
  <c r="F9" i="1"/>
  <c r="F6" i="11" s="1"/>
  <c r="C10" i="1"/>
  <c r="A7" i="11" s="1"/>
  <c r="F10" i="1"/>
  <c r="F7" i="11" s="1"/>
  <c r="C11" i="1"/>
  <c r="A8" i="7" s="1"/>
  <c r="F11" i="1"/>
  <c r="F8" i="11" s="1"/>
  <c r="C12" i="1"/>
  <c r="A9" i="11" s="1"/>
  <c r="F12" i="1"/>
  <c r="F9" i="11" s="1"/>
  <c r="C13" i="1"/>
  <c r="A10" i="11" s="1"/>
  <c r="F13" i="1"/>
  <c r="F10" i="11" s="1"/>
  <c r="C14" i="1"/>
  <c r="A11" i="11" s="1"/>
  <c r="F14" i="1"/>
  <c r="F11" i="11" s="1"/>
  <c r="C15" i="1"/>
  <c r="A12" i="11" s="1"/>
  <c r="F15" i="1"/>
  <c r="F12" i="11" s="1"/>
  <c r="C16" i="1"/>
  <c r="A13" i="11" s="1"/>
  <c r="F16" i="1"/>
  <c r="F13" i="7" s="1"/>
  <c r="C18" i="1"/>
  <c r="A15" i="11" s="1"/>
  <c r="F18" i="1"/>
  <c r="F15" i="11" s="1"/>
  <c r="C19" i="1"/>
  <c r="A16" i="11" s="1"/>
  <c r="F19" i="1"/>
  <c r="F16" i="11" s="1"/>
  <c r="C20" i="1"/>
  <c r="A17" i="7" s="1"/>
  <c r="F20" i="1"/>
  <c r="F17" i="11" s="1"/>
  <c r="C21" i="1"/>
  <c r="A18" i="11" s="1"/>
  <c r="F21" i="1"/>
  <c r="F18" i="11" s="1"/>
  <c r="C22" i="1"/>
  <c r="A19" i="11" s="1"/>
  <c r="F22" i="1"/>
  <c r="F19" i="11" s="1"/>
  <c r="C23" i="1"/>
  <c r="A20" i="11" s="1"/>
  <c r="F23" i="1"/>
  <c r="F20" i="11" s="1"/>
  <c r="C24" i="1"/>
  <c r="A21" i="11" s="1"/>
  <c r="F24" i="1"/>
  <c r="F21" i="11" s="1"/>
  <c r="C25" i="1"/>
  <c r="A22" i="11" s="1"/>
  <c r="F25" i="1"/>
  <c r="F22" i="7" s="1"/>
  <c r="C26" i="1"/>
  <c r="A23" i="11" s="1"/>
  <c r="F26" i="1"/>
  <c r="F23" i="11" s="1"/>
  <c r="C27" i="1"/>
  <c r="A24" i="11" s="1"/>
  <c r="F27" i="1"/>
  <c r="F24" i="11" s="1"/>
  <c r="A1" i="5"/>
  <c r="A2" i="5"/>
  <c r="A34" i="7" s="1"/>
  <c r="C7" i="5"/>
  <c r="F7" i="5"/>
  <c r="B8" i="5"/>
  <c r="B9" i="5" s="1"/>
  <c r="B10" i="5" s="1"/>
  <c r="B11" i="5" s="1"/>
  <c r="B12" i="5" s="1"/>
  <c r="B13" i="5" s="1"/>
  <c r="B14" i="5" s="1"/>
  <c r="B15" i="5" s="1"/>
  <c r="B16" i="5" s="1"/>
  <c r="C8" i="5"/>
  <c r="F8" i="5"/>
  <c r="C9" i="5"/>
  <c r="F9" i="5"/>
  <c r="C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C18" i="5"/>
  <c r="F18" i="5"/>
  <c r="C19" i="5"/>
  <c r="F19" i="5"/>
  <c r="C20" i="5"/>
  <c r="F20" i="5"/>
  <c r="C21" i="5"/>
  <c r="F21" i="5"/>
  <c r="C22" i="5"/>
  <c r="F22" i="5"/>
  <c r="C23" i="5"/>
  <c r="F23" i="5"/>
  <c r="C24" i="5"/>
  <c r="F24" i="5"/>
  <c r="C25" i="5"/>
  <c r="F25" i="5"/>
  <c r="C26" i="5"/>
  <c r="F26" i="5"/>
  <c r="C27" i="5"/>
  <c r="F27" i="5"/>
  <c r="A1" i="2"/>
  <c r="A2" i="2"/>
  <c r="A3" i="2"/>
  <c r="B5" i="2"/>
  <c r="E5" i="2"/>
  <c r="H5" i="2"/>
  <c r="K5" i="2"/>
  <c r="N5" i="2"/>
  <c r="B7" i="2"/>
  <c r="C7" i="2"/>
  <c r="E7" i="2"/>
  <c r="G7" i="2" s="1"/>
  <c r="F7" i="2"/>
  <c r="H7" i="2"/>
  <c r="J7" i="2" s="1"/>
  <c r="I7" i="2"/>
  <c r="K7" i="2"/>
  <c r="M7" i="2" s="1"/>
  <c r="L7" i="2"/>
  <c r="N7" i="2"/>
  <c r="P7" i="2" s="1"/>
  <c r="O7" i="2"/>
  <c r="B8" i="2"/>
  <c r="D8" i="2" s="1"/>
  <c r="C8" i="2"/>
  <c r="E8" i="2"/>
  <c r="G8" i="2" s="1"/>
  <c r="F8" i="2"/>
  <c r="H8" i="2"/>
  <c r="I8" i="2"/>
  <c r="J8" i="2"/>
  <c r="K8" i="2"/>
  <c r="L8" i="2"/>
  <c r="N8" i="2"/>
  <c r="P8" i="2" s="1"/>
  <c r="O8" i="2"/>
  <c r="B9" i="2"/>
  <c r="C9" i="2"/>
  <c r="E9" i="2"/>
  <c r="F9" i="2"/>
  <c r="H9" i="2"/>
  <c r="J9" i="2" s="1"/>
  <c r="I9" i="2"/>
  <c r="K9" i="2"/>
  <c r="L9" i="2"/>
  <c r="N9" i="2"/>
  <c r="P9" i="2" s="1"/>
  <c r="O9" i="2"/>
  <c r="B10" i="2"/>
  <c r="D10" i="2" s="1"/>
  <c r="C10" i="2"/>
  <c r="E10" i="2"/>
  <c r="F10" i="2"/>
  <c r="H10" i="2"/>
  <c r="J10" i="2" s="1"/>
  <c r="I10" i="2"/>
  <c r="K10" i="2"/>
  <c r="M10" i="2" s="1"/>
  <c r="L10" i="2"/>
  <c r="N10" i="2"/>
  <c r="P10" i="2" s="1"/>
  <c r="O10" i="2"/>
  <c r="B11" i="2"/>
  <c r="D11" i="2" s="1"/>
  <c r="C11" i="2"/>
  <c r="E11" i="2"/>
  <c r="G11" i="2" s="1"/>
  <c r="F11" i="2"/>
  <c r="H11" i="2"/>
  <c r="I11" i="2"/>
  <c r="K11" i="2"/>
  <c r="L11" i="2"/>
  <c r="M11" i="2"/>
  <c r="N11" i="2"/>
  <c r="P11" i="2" s="1"/>
  <c r="O11" i="2"/>
  <c r="B12" i="2"/>
  <c r="C12" i="2"/>
  <c r="D12" i="2"/>
  <c r="E12" i="2"/>
  <c r="G12" i="2" s="1"/>
  <c r="F12" i="2"/>
  <c r="H12" i="2"/>
  <c r="I12" i="2"/>
  <c r="K12" i="2"/>
  <c r="M12" i="2" s="1"/>
  <c r="L12" i="2"/>
  <c r="N12" i="2"/>
  <c r="O12" i="2"/>
  <c r="B13" i="2"/>
  <c r="D13" i="2" s="1"/>
  <c r="C13" i="2"/>
  <c r="E13" i="2"/>
  <c r="F13" i="2"/>
  <c r="H13" i="2"/>
  <c r="J13" i="2" s="1"/>
  <c r="I13" i="2"/>
  <c r="K13" i="2"/>
  <c r="M13" i="2" s="1"/>
  <c r="L13" i="2"/>
  <c r="N13" i="2"/>
  <c r="O13" i="2"/>
  <c r="B14" i="2"/>
  <c r="C14" i="2"/>
  <c r="E14" i="2"/>
  <c r="G14" i="2" s="1"/>
  <c r="F14" i="2"/>
  <c r="H14" i="2"/>
  <c r="J14" i="2" s="1"/>
  <c r="I14" i="2"/>
  <c r="K14" i="2"/>
  <c r="L14" i="2"/>
  <c r="N14" i="2"/>
  <c r="O14" i="2"/>
  <c r="P14" i="2"/>
  <c r="A1" i="10"/>
  <c r="A2" i="10"/>
  <c r="A3" i="10"/>
  <c r="B5" i="10"/>
  <c r="E5" i="10"/>
  <c r="H5" i="10"/>
  <c r="K5" i="10"/>
  <c r="N5" i="10"/>
  <c r="B7" i="10"/>
  <c r="D7" i="10" s="1"/>
  <c r="C7" i="10"/>
  <c r="E7" i="10"/>
  <c r="F7" i="10"/>
  <c r="G7" i="10"/>
  <c r="H7" i="10"/>
  <c r="J7" i="10" s="1"/>
  <c r="I7" i="10"/>
  <c r="K7" i="10"/>
  <c r="M7" i="10" s="1"/>
  <c r="L7" i="10"/>
  <c r="N7" i="10"/>
  <c r="O7" i="10"/>
  <c r="P7" i="10"/>
  <c r="B8" i="10"/>
  <c r="C8" i="10"/>
  <c r="D8" i="10"/>
  <c r="E8" i="10"/>
  <c r="F8" i="10"/>
  <c r="G8" i="10"/>
  <c r="H8" i="10"/>
  <c r="I8" i="10"/>
  <c r="J8" i="10"/>
  <c r="K8" i="10"/>
  <c r="M8" i="10" s="1"/>
  <c r="L8" i="10"/>
  <c r="N8" i="10"/>
  <c r="O8" i="10"/>
  <c r="P8" i="10"/>
  <c r="B9" i="10"/>
  <c r="D9" i="10" s="1"/>
  <c r="C9" i="10"/>
  <c r="E9" i="10"/>
  <c r="G9" i="10" s="1"/>
  <c r="F9" i="10"/>
  <c r="H9" i="10"/>
  <c r="I9" i="10"/>
  <c r="J9" i="10"/>
  <c r="K9" i="10"/>
  <c r="L9" i="10"/>
  <c r="M9" i="10"/>
  <c r="N9" i="10"/>
  <c r="O9" i="10"/>
  <c r="P9" i="10"/>
  <c r="B10" i="10"/>
  <c r="C10" i="10"/>
  <c r="D10" i="10"/>
  <c r="E10" i="10"/>
  <c r="G10" i="10" s="1"/>
  <c r="F10" i="10"/>
  <c r="H10" i="10"/>
  <c r="I10" i="10"/>
  <c r="J10" i="10"/>
  <c r="K10" i="10"/>
  <c r="M10" i="10" s="1"/>
  <c r="L10" i="10"/>
  <c r="N10" i="10"/>
  <c r="P10" i="10" s="1"/>
  <c r="O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P11" i="10" s="1"/>
  <c r="O11" i="10"/>
  <c r="B12" i="10"/>
  <c r="C12" i="10"/>
  <c r="D12" i="10"/>
  <c r="E12" i="10"/>
  <c r="G12" i="10" s="1"/>
  <c r="F12" i="10"/>
  <c r="H12" i="10"/>
  <c r="J12" i="10" s="1"/>
  <c r="I12" i="10"/>
  <c r="K12" i="10"/>
  <c r="L12" i="10"/>
  <c r="M12" i="10"/>
  <c r="N12" i="10"/>
  <c r="O12" i="10"/>
  <c r="P12" i="10"/>
  <c r="B13" i="10"/>
  <c r="C13" i="10"/>
  <c r="D13" i="10"/>
  <c r="E13" i="10"/>
  <c r="F13" i="10"/>
  <c r="G13" i="10"/>
  <c r="H13" i="10"/>
  <c r="J13" i="10" s="1"/>
  <c r="I13" i="10"/>
  <c r="K13" i="10"/>
  <c r="L13" i="10"/>
  <c r="M13" i="10"/>
  <c r="N13" i="10"/>
  <c r="P13" i="10" s="1"/>
  <c r="O13" i="10"/>
  <c r="B14" i="10"/>
  <c r="D14" i="10" s="1"/>
  <c r="C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B17" i="10"/>
  <c r="G59" i="11" s="1"/>
  <c r="C17" i="10"/>
  <c r="C18" i="10" s="1"/>
  <c r="E17" i="10"/>
  <c r="G60" i="7" s="1"/>
  <c r="F17" i="10"/>
  <c r="H60" i="7" s="1"/>
  <c r="G17" i="10"/>
  <c r="B60" i="11" s="1"/>
  <c r="H17" i="10"/>
  <c r="G61" i="11" s="1"/>
  <c r="I17" i="10"/>
  <c r="H61" i="11" s="1"/>
  <c r="K17" i="10"/>
  <c r="G62" i="11" s="1"/>
  <c r="L17" i="10"/>
  <c r="H62" i="11" s="1"/>
  <c r="N17" i="10"/>
  <c r="G63" i="11" s="1"/>
  <c r="O17" i="10"/>
  <c r="H63" i="11" s="1"/>
  <c r="P17" i="10"/>
  <c r="B63" i="7" s="1"/>
  <c r="B18" i="10"/>
  <c r="E18" i="10"/>
  <c r="L18" i="10"/>
  <c r="N18" i="10"/>
  <c r="O18" i="10"/>
  <c r="B23" i="10"/>
  <c r="C23" i="10"/>
  <c r="E23" i="10"/>
  <c r="F23" i="10"/>
  <c r="G23" i="10"/>
  <c r="H23" i="10"/>
  <c r="I23" i="10"/>
  <c r="L23" i="10"/>
  <c r="N23" i="10"/>
  <c r="O23" i="10"/>
  <c r="P23" i="10"/>
  <c r="M14" i="2" l="1"/>
  <c r="D14" i="2"/>
  <c r="K17" i="2"/>
  <c r="K22" i="10" s="1"/>
  <c r="K24" i="10" s="1"/>
  <c r="K25" i="10" s="1"/>
  <c r="P13" i="2"/>
  <c r="G13" i="2"/>
  <c r="P12" i="2"/>
  <c r="J12" i="2"/>
  <c r="O17" i="2"/>
  <c r="H27" i="11" s="1"/>
  <c r="J11" i="2"/>
  <c r="I17" i="2"/>
  <c r="I22" i="10" s="1"/>
  <c r="I24" i="10" s="1"/>
  <c r="I25" i="10" s="1"/>
  <c r="G10" i="2"/>
  <c r="E17" i="2"/>
  <c r="G31" i="11" s="1"/>
  <c r="M9" i="2"/>
  <c r="L17" i="2"/>
  <c r="H29" i="11" s="1"/>
  <c r="G9" i="2"/>
  <c r="D9" i="2"/>
  <c r="N17" i="2"/>
  <c r="G31" i="7" s="1"/>
  <c r="M8" i="2"/>
  <c r="P17" i="2"/>
  <c r="B31" i="7" s="1"/>
  <c r="G17" i="2"/>
  <c r="B31" i="11" s="1"/>
  <c r="J17" i="2"/>
  <c r="B29" i="7" s="1"/>
  <c r="F17" i="2"/>
  <c r="H31" i="11" s="1"/>
  <c r="B17" i="2"/>
  <c r="G27" i="7" s="1"/>
  <c r="C17" i="2"/>
  <c r="H30" i="11" s="1"/>
  <c r="H17" i="2"/>
  <c r="A17" i="11"/>
  <c r="A8" i="11"/>
  <c r="F22" i="11"/>
  <c r="F13" i="11"/>
  <c r="D7" i="2"/>
  <c r="E27" i="7" s="1"/>
  <c r="A34" i="11"/>
  <c r="D59" i="11"/>
  <c r="E59" i="11"/>
  <c r="D17" i="10"/>
  <c r="D59" i="7"/>
  <c r="F59" i="11"/>
  <c r="E59" i="7"/>
  <c r="F59" i="7"/>
  <c r="E61" i="7"/>
  <c r="J17" i="10"/>
  <c r="F61" i="7"/>
  <c r="D61" i="11"/>
  <c r="E61" i="11"/>
  <c r="D61" i="7"/>
  <c r="F61" i="11"/>
  <c r="D28" i="7"/>
  <c r="E62" i="11"/>
  <c r="D62" i="7"/>
  <c r="F62" i="11"/>
  <c r="E62" i="7"/>
  <c r="F62" i="7"/>
  <c r="M17" i="10"/>
  <c r="D62" i="11"/>
  <c r="C62" i="11" s="1"/>
  <c r="L18" i="2"/>
  <c r="I61" i="11"/>
  <c r="J61" i="11"/>
  <c r="D29" i="11"/>
  <c r="M17" i="2"/>
  <c r="E29" i="11"/>
  <c r="D30" i="7"/>
  <c r="F29" i="11"/>
  <c r="E30" i="7"/>
  <c r="F30" i="7"/>
  <c r="I62" i="11"/>
  <c r="J62" i="11"/>
  <c r="D60" i="11"/>
  <c r="I60" i="7"/>
  <c r="J60" i="7"/>
  <c r="D63" i="11"/>
  <c r="D28" i="11"/>
  <c r="I63" i="11"/>
  <c r="J63" i="11"/>
  <c r="F31" i="7"/>
  <c r="B63" i="11"/>
  <c r="H60" i="11"/>
  <c r="E31" i="11"/>
  <c r="H63" i="7"/>
  <c r="F60" i="7"/>
  <c r="H59" i="7"/>
  <c r="E31" i="7"/>
  <c r="G30" i="7"/>
  <c r="A24" i="7"/>
  <c r="A22" i="7"/>
  <c r="A20" i="7"/>
  <c r="A18" i="7"/>
  <c r="A16" i="7"/>
  <c r="A13" i="7"/>
  <c r="A11" i="7"/>
  <c r="A9" i="7"/>
  <c r="A7" i="7"/>
  <c r="G60" i="11"/>
  <c r="F27" i="11"/>
  <c r="D31" i="11"/>
  <c r="F30" i="11"/>
  <c r="G63" i="7"/>
  <c r="E60" i="7"/>
  <c r="G59" i="7"/>
  <c r="D31" i="7"/>
  <c r="D27" i="7"/>
  <c r="F23" i="7"/>
  <c r="F21" i="7"/>
  <c r="F19" i="7"/>
  <c r="F17" i="7"/>
  <c r="F15" i="7"/>
  <c r="F12" i="7"/>
  <c r="F10" i="7"/>
  <c r="F8" i="7"/>
  <c r="F6" i="7"/>
  <c r="K23" i="10"/>
  <c r="K18" i="10"/>
  <c r="F60" i="11"/>
  <c r="H59" i="11"/>
  <c r="H64" i="11" s="1"/>
  <c r="E27" i="11"/>
  <c r="G29" i="11"/>
  <c r="E30" i="11"/>
  <c r="F63" i="7"/>
  <c r="H62" i="7"/>
  <c r="D60" i="7"/>
  <c r="G29" i="7"/>
  <c r="E60" i="11"/>
  <c r="D27" i="11"/>
  <c r="D30" i="11"/>
  <c r="E63" i="7"/>
  <c r="G62" i="7"/>
  <c r="F29" i="7"/>
  <c r="H18" i="10"/>
  <c r="F63" i="11"/>
  <c r="G28" i="11"/>
  <c r="D63" i="7"/>
  <c r="C63" i="7" s="1"/>
  <c r="H61" i="7"/>
  <c r="B60" i="7"/>
  <c r="E29" i="7"/>
  <c r="G28" i="7"/>
  <c r="A23" i="7"/>
  <c r="A21" i="7"/>
  <c r="A19" i="7"/>
  <c r="A15" i="7"/>
  <c r="A12" i="7"/>
  <c r="A10" i="7"/>
  <c r="I18" i="10"/>
  <c r="C22" i="10"/>
  <c r="C24" i="10" s="1"/>
  <c r="F18" i="10"/>
  <c r="E63" i="11"/>
  <c r="F28" i="11"/>
  <c r="F71" i="11" s="1"/>
  <c r="F71" i="7" s="1"/>
  <c r="G61" i="7"/>
  <c r="H31" i="7"/>
  <c r="D29" i="7"/>
  <c r="F28" i="7"/>
  <c r="H27" i="7"/>
  <c r="F24" i="7"/>
  <c r="F20" i="7"/>
  <c r="F18" i="7"/>
  <c r="F16" i="7"/>
  <c r="F11" i="7"/>
  <c r="F9" i="7"/>
  <c r="F7" i="7"/>
  <c r="E28" i="11"/>
  <c r="E71" i="11" s="1"/>
  <c r="E71" i="7" s="1"/>
  <c r="E28" i="7"/>
  <c r="F31" i="11"/>
  <c r="E72" i="11" l="1"/>
  <c r="E72" i="7" s="1"/>
  <c r="F70" i="11"/>
  <c r="F70" i="7" s="1"/>
  <c r="F72" i="11"/>
  <c r="F72" i="7" s="1"/>
  <c r="K18" i="2"/>
  <c r="B28" i="11"/>
  <c r="G72" i="7"/>
  <c r="N22" i="10"/>
  <c r="N24" i="10" s="1"/>
  <c r="G73" i="11" s="1"/>
  <c r="G72" i="11"/>
  <c r="O22" i="10"/>
  <c r="O24" i="10" s="1"/>
  <c r="O25" i="10" s="1"/>
  <c r="L22" i="10"/>
  <c r="L24" i="10" s="1"/>
  <c r="H72" i="11" s="1"/>
  <c r="J72" i="11" s="1"/>
  <c r="H30" i="7"/>
  <c r="I30" i="7" s="1"/>
  <c r="H28" i="11"/>
  <c r="J28" i="11" s="1"/>
  <c r="H29" i="7"/>
  <c r="H18" i="2"/>
  <c r="B28" i="7"/>
  <c r="B27" i="11"/>
  <c r="E22" i="10"/>
  <c r="E24" i="10" s="1"/>
  <c r="E25" i="10" s="1"/>
  <c r="J31" i="11"/>
  <c r="I31" i="11"/>
  <c r="G22" i="10"/>
  <c r="G24" i="10" s="1"/>
  <c r="B70" i="7" s="1"/>
  <c r="G30" i="11"/>
  <c r="I30" i="11" s="1"/>
  <c r="C18" i="2"/>
  <c r="H22" i="10"/>
  <c r="H24" i="10" s="1"/>
  <c r="G71" i="7" s="1"/>
  <c r="N18" i="2"/>
  <c r="J22" i="10"/>
  <c r="J24" i="10" s="1"/>
  <c r="B71" i="7" s="1"/>
  <c r="I31" i="7"/>
  <c r="C29" i="7"/>
  <c r="G27" i="11"/>
  <c r="I27" i="11" s="1"/>
  <c r="B18" i="2"/>
  <c r="G73" i="7"/>
  <c r="E18" i="2"/>
  <c r="H28" i="7"/>
  <c r="I28" i="7" s="1"/>
  <c r="F22" i="10"/>
  <c r="F24" i="10" s="1"/>
  <c r="H70" i="11" s="1"/>
  <c r="O18" i="2"/>
  <c r="P22" i="10"/>
  <c r="P24" i="10" s="1"/>
  <c r="B73" i="11" s="1"/>
  <c r="H71" i="11"/>
  <c r="B22" i="10"/>
  <c r="B24" i="10" s="1"/>
  <c r="G69" i="11" s="1"/>
  <c r="H71" i="7"/>
  <c r="F18" i="2"/>
  <c r="I18" i="2"/>
  <c r="N25" i="10"/>
  <c r="F27" i="7"/>
  <c r="F32" i="7" s="1"/>
  <c r="D17" i="2"/>
  <c r="H69" i="11"/>
  <c r="C25" i="10"/>
  <c r="H69" i="7"/>
  <c r="C30" i="11"/>
  <c r="D32" i="11"/>
  <c r="D69" i="11"/>
  <c r="E32" i="11"/>
  <c r="E69" i="11"/>
  <c r="F32" i="11"/>
  <c r="F69" i="11"/>
  <c r="J27" i="7"/>
  <c r="C62" i="7"/>
  <c r="J29" i="11"/>
  <c r="I29" i="11"/>
  <c r="D32" i="7"/>
  <c r="C31" i="11"/>
  <c r="D70" i="11"/>
  <c r="H64" i="7"/>
  <c r="I27" i="7"/>
  <c r="J31" i="7"/>
  <c r="F64" i="7"/>
  <c r="C27" i="11"/>
  <c r="D73" i="11"/>
  <c r="E73" i="11"/>
  <c r="E73" i="7" s="1"/>
  <c r="G32" i="7"/>
  <c r="E64" i="7"/>
  <c r="D71" i="11"/>
  <c r="C28" i="11"/>
  <c r="C28" i="7"/>
  <c r="C61" i="7"/>
  <c r="F64" i="11"/>
  <c r="F73" i="11"/>
  <c r="F73" i="7" s="1"/>
  <c r="I61" i="7"/>
  <c r="J61" i="7"/>
  <c r="J29" i="7"/>
  <c r="I29" i="7"/>
  <c r="C31" i="7"/>
  <c r="I60" i="11"/>
  <c r="J60" i="11"/>
  <c r="C63" i="11"/>
  <c r="C30" i="7"/>
  <c r="M23" i="10"/>
  <c r="B62" i="11"/>
  <c r="B62" i="7"/>
  <c r="C59" i="7"/>
  <c r="D64" i="7"/>
  <c r="C60" i="7"/>
  <c r="I59" i="7"/>
  <c r="I64" i="7" s="1"/>
  <c r="J59" i="7"/>
  <c r="G64" i="7"/>
  <c r="J59" i="11"/>
  <c r="C61" i="11"/>
  <c r="B59" i="7"/>
  <c r="D23" i="10"/>
  <c r="B59" i="11"/>
  <c r="I28" i="11"/>
  <c r="I62" i="7"/>
  <c r="J62" i="7"/>
  <c r="E32" i="7"/>
  <c r="E70" i="11"/>
  <c r="E70" i="7" s="1"/>
  <c r="B29" i="11"/>
  <c r="B30" i="7"/>
  <c r="M22" i="10"/>
  <c r="M24" i="10" s="1"/>
  <c r="I59" i="11"/>
  <c r="I64" i="11" s="1"/>
  <c r="E64" i="11"/>
  <c r="I63" i="7"/>
  <c r="J63" i="7"/>
  <c r="C60" i="11"/>
  <c r="C29" i="11"/>
  <c r="D72" i="11"/>
  <c r="G64" i="11"/>
  <c r="J23" i="10"/>
  <c r="B61" i="11"/>
  <c r="B61" i="7"/>
  <c r="C59" i="11"/>
  <c r="D64" i="11"/>
  <c r="G71" i="11" l="1"/>
  <c r="H32" i="7"/>
  <c r="H25" i="10"/>
  <c r="J30" i="7"/>
  <c r="J71" i="7"/>
  <c r="L25" i="10"/>
  <c r="H73" i="11"/>
  <c r="H73" i="7"/>
  <c r="G70" i="11"/>
  <c r="I70" i="11" s="1"/>
  <c r="H72" i="7"/>
  <c r="J72" i="7" s="1"/>
  <c r="G32" i="11"/>
  <c r="H32" i="11"/>
  <c r="I73" i="7"/>
  <c r="J73" i="7"/>
  <c r="B70" i="11"/>
  <c r="J30" i="11"/>
  <c r="G70" i="7"/>
  <c r="J70" i="11"/>
  <c r="I71" i="7"/>
  <c r="J27" i="11"/>
  <c r="B71" i="11"/>
  <c r="I69" i="11"/>
  <c r="I74" i="11" s="1"/>
  <c r="G74" i="11"/>
  <c r="J69" i="11"/>
  <c r="J28" i="7"/>
  <c r="F25" i="10"/>
  <c r="H70" i="7"/>
  <c r="B73" i="7"/>
  <c r="B25" i="10"/>
  <c r="G69" i="7"/>
  <c r="I32" i="11"/>
  <c r="I32" i="7"/>
  <c r="C64" i="11"/>
  <c r="B64" i="7"/>
  <c r="C27" i="7"/>
  <c r="C32" i="7" s="1"/>
  <c r="I72" i="7"/>
  <c r="B30" i="11"/>
  <c r="B32" i="11" s="1"/>
  <c r="D22" i="10"/>
  <c r="D24" i="10" s="1"/>
  <c r="B27" i="7"/>
  <c r="B32" i="7" s="1"/>
  <c r="I72" i="11"/>
  <c r="C32" i="11"/>
  <c r="C64" i="7"/>
  <c r="C71" i="11"/>
  <c r="D71" i="7"/>
  <c r="C71" i="7" s="1"/>
  <c r="C73" i="11"/>
  <c r="D73" i="7"/>
  <c r="C73" i="7" s="1"/>
  <c r="H74" i="7"/>
  <c r="D70" i="7"/>
  <c r="C70" i="7" s="1"/>
  <c r="C70" i="11"/>
  <c r="F74" i="11"/>
  <c r="F69" i="7"/>
  <c r="F74" i="7" s="1"/>
  <c r="H74" i="11"/>
  <c r="C72" i="11"/>
  <c r="D72" i="7"/>
  <c r="C72" i="7" s="1"/>
  <c r="B72" i="11"/>
  <c r="B72" i="7"/>
  <c r="E69" i="7"/>
  <c r="E74" i="7" s="1"/>
  <c r="E74" i="11"/>
  <c r="B64" i="11"/>
  <c r="C69" i="11"/>
  <c r="D74" i="11"/>
  <c r="D69" i="7"/>
  <c r="I71" i="11" l="1"/>
  <c r="J71" i="11"/>
  <c r="J73" i="11"/>
  <c r="I73" i="11"/>
  <c r="I70" i="7"/>
  <c r="J70" i="7"/>
  <c r="G74" i="7"/>
  <c r="I69" i="7"/>
  <c r="I74" i="7" s="1"/>
  <c r="J69" i="7"/>
  <c r="B69" i="11"/>
  <c r="B74" i="11" s="1"/>
  <c r="B69" i="7"/>
  <c r="B74" i="7" s="1"/>
  <c r="C74" i="11"/>
  <c r="D74" i="7"/>
  <c r="C69" i="7"/>
  <c r="C74" i="7" s="1"/>
</calcChain>
</file>

<file path=xl/sharedStrings.xml><?xml version="1.0" encoding="utf-8"?>
<sst xmlns="http://schemas.openxmlformats.org/spreadsheetml/2006/main" count="322" uniqueCount="43">
  <si>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</si>
  <si>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</si>
  <si>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</si>
  <si>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</si>
  <si>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</si>
  <si>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</si>
  <si>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</si>
  <si>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</si>
  <si>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</si>
  <si>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</si>
  <si>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</si>
  <si>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</si>
  <si>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</si>
  <si>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</si>
  <si>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</si>
  <si>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</si>
  <si>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</si>
  <si>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</si>
  <si>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</si>
  <si>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</si>
  <si>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</si>
  <si>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</si>
  <si>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But +</t>
  </si>
  <si>
    <t>But -</t>
  </si>
  <si>
    <t>Diff</t>
  </si>
  <si>
    <t>Goal Averag</t>
  </si>
  <si>
    <t>MATCHES RETOUR</t>
  </si>
  <si>
    <t>T1</t>
  </si>
  <si>
    <t>T2</t>
  </si>
  <si>
    <t>TO</t>
  </si>
  <si>
    <t>CHALLENGE NATIONAL DE TORBALL UNADEV/ANTHV 2017-2018</t>
  </si>
  <si>
    <t>Niveau 2 Féminin</t>
  </si>
  <si>
    <t>Second tour : ?? , le ??/??/2018</t>
  </si>
  <si>
    <t>ASCND MARSEILLE</t>
  </si>
  <si>
    <t>CS AVH LYON</t>
  </si>
  <si>
    <t>GRENOBLE H.</t>
  </si>
  <si>
    <t>TORBALL H. ANGERS</t>
  </si>
  <si>
    <t xml:space="preserve">VOIR AVEC LES MAINS </t>
  </si>
  <si>
    <t>Premier tour : ASCND MARSEILLE, le 24 Février 2018</t>
  </si>
  <si>
    <t>EDET</t>
  </si>
  <si>
    <t>DELEUZE</t>
  </si>
  <si>
    <t>MAUNIER</t>
  </si>
  <si>
    <t>KNOEPFLIN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</si>
</sst>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0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b/>
      <sz val="12"/>
      <name val="Arcane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/>
    <xf numFmtId="1" fontId="6" fillId="0" borderId="6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22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7" fillId="0" borderId="5" xfId="0" applyFont="1" applyBorder="1" applyAlignment="1">
      <alignment shrinkToFit="1"/>
    </xf>
    <xf numFmtId="1" fontId="7" fillId="0" borderId="5" xfId="0" applyNumberFormat="1" applyFont="1" applyBorder="1"/>
    <xf numFmtId="2" fontId="7" fillId="0" borderId="5" xfId="0" applyNumberFormat="1" applyFont="1" applyBorder="1"/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6" fillId="0" borderId="24" xfId="0" applyNumberFormat="1" applyFont="1" applyBorder="1" applyAlignment="1"/>
    <xf numFmtId="1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0" fillId="0" borderId="4" xfId="0" applyBorder="1"/>
    <xf numFmtId="0" fontId="0" fillId="0" borderId="23" xfId="0" applyBorder="1"/>
    <xf numFmtId="0" fontId="1" fillId="2" borderId="29" xfId="0" applyFont="1" applyFill="1" applyBorder="1" applyAlignment="1">
      <alignment horizontal="center"/>
    </xf>
    <xf numFmtId="0" fontId="0" fillId="0" borderId="0" xfId="0"/>
    <xf numFmtId="0" fontId="0" fillId="0" borderId="30" xfId="0" applyBorder="1"/>
    <xf numFmtId="0" fontId="1" fillId="2" borderId="3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7" workbookViewId="0">
      <selection activeCell="E27" sqref="E27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3" t="s">
        <v>30</v>
      </c>
      <c r="B1" s="124"/>
      <c r="C1" s="124"/>
      <c r="D1" s="124"/>
      <c r="E1" s="124"/>
      <c r="F1" s="124"/>
      <c r="G1" s="125"/>
    </row>
    <row r="2" spans="1:7" ht="21.95" customHeight="1">
      <c r="A2" s="126" t="s">
        <v>31</v>
      </c>
      <c r="B2" s="127"/>
      <c r="C2" s="127"/>
      <c r="D2" s="127"/>
      <c r="E2" s="127"/>
      <c r="F2" s="127"/>
      <c r="G2" s="128"/>
    </row>
    <row r="3" spans="1:7" ht="21.95" customHeight="1" thickBot="1">
      <c r="A3" s="129" t="s">
        <v>38</v>
      </c>
      <c r="B3" s="130"/>
      <c r="C3" s="130"/>
      <c r="D3" s="130"/>
      <c r="E3" s="130"/>
      <c r="F3" s="130"/>
      <c r="G3" s="131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22" t="s">
        <v>3</v>
      </c>
      <c r="E6" s="122"/>
      <c r="F6" s="2" t="s">
        <v>2</v>
      </c>
      <c r="G6" s="3" t="s">
        <v>4</v>
      </c>
    </row>
    <row r="7" spans="1:7" s="4" customFormat="1" ht="23.1" customHeight="1" thickBot="1">
      <c r="A7" s="116">
        <v>1</v>
      </c>
      <c r="B7" s="117">
        <v>0.39583333333333331</v>
      </c>
      <c r="C7" s="118" t="s">
        <v>37</v>
      </c>
      <c r="D7" s="116">
        <v>6</v>
      </c>
      <c r="E7" s="116">
        <v>4</v>
      </c>
      <c r="F7" s="118" t="s">
        <v>36</v>
      </c>
      <c r="G7" s="13" t="s">
        <v>40</v>
      </c>
    </row>
    <row r="8" spans="1:7" s="4" customFormat="1" ht="23.1" customHeight="1" thickBot="1">
      <c r="A8" s="116">
        <v>2</v>
      </c>
      <c r="B8" s="117">
        <f t="shared" ref="B8:B16" si="0">B7+"0:25"</f>
        <v>0.41319444444444442</v>
      </c>
      <c r="C8" s="118" t="s">
        <v>35</v>
      </c>
      <c r="D8" s="116">
        <v>9</v>
      </c>
      <c r="E8" s="116">
        <v>6</v>
      </c>
      <c r="F8" s="118" t="s">
        <v>34</v>
      </c>
      <c r="G8" s="13" t="s">
        <v>39</v>
      </c>
    </row>
    <row r="9" spans="1:7" s="4" customFormat="1" ht="23.1" customHeight="1" thickBot="1">
      <c r="A9" s="116">
        <v>3</v>
      </c>
      <c r="B9" s="117">
        <f t="shared" si="0"/>
        <v>0.43055555555555552</v>
      </c>
      <c r="C9" s="118" t="s">
        <v>33</v>
      </c>
      <c r="D9" s="116">
        <v>10</v>
      </c>
      <c r="E9" s="116">
        <v>2</v>
      </c>
      <c r="F9" s="118" t="str">
        <f>+$C$7</f>
        <v xml:space="preserve">VOIR AVEC LES MAINS </v>
      </c>
      <c r="G9" s="13" t="s">
        <v>41</v>
      </c>
    </row>
    <row r="10" spans="1:7" s="4" customFormat="1" ht="23.1" customHeight="1" thickBot="1">
      <c r="A10" s="116">
        <v>4</v>
      </c>
      <c r="B10" s="117">
        <f t="shared" si="0"/>
        <v>0.44791666666666663</v>
      </c>
      <c r="C10" s="118" t="str">
        <f>+$C$8</f>
        <v>GRENOBLE H.</v>
      </c>
      <c r="D10" s="116">
        <v>10</v>
      </c>
      <c r="E10" s="116">
        <v>0</v>
      </c>
      <c r="F10" s="118" t="str">
        <f>+$F$7</f>
        <v>TORBALL H. ANGERS</v>
      </c>
      <c r="G10" s="13" t="s">
        <v>42</v>
      </c>
    </row>
    <row r="11" spans="1:7" s="4" customFormat="1" ht="23.1" customHeight="1" thickBot="1">
      <c r="A11" s="116">
        <v>5</v>
      </c>
      <c r="B11" s="117">
        <f t="shared" si="0"/>
        <v>0.46527777777777773</v>
      </c>
      <c r="C11" s="118" t="str">
        <f>+$F$8</f>
        <v>CS AVH LYON</v>
      </c>
      <c r="D11" s="116">
        <v>6</v>
      </c>
      <c r="E11" s="116">
        <v>4</v>
      </c>
      <c r="F11" s="118" t="str">
        <f>+$C$9</f>
        <v>ASCND MARSEILLE</v>
      </c>
      <c r="G11" s="13" t="s">
        <v>39</v>
      </c>
    </row>
    <row r="12" spans="1:7" s="4" customFormat="1" ht="23.1" customHeight="1" thickBot="1">
      <c r="A12" s="116">
        <v>6</v>
      </c>
      <c r="B12" s="117">
        <f t="shared" si="0"/>
        <v>0.48263888888888884</v>
      </c>
      <c r="C12" s="118" t="str">
        <f>+$C$7</f>
        <v xml:space="preserve">VOIR AVEC LES MAINS </v>
      </c>
      <c r="D12" s="116">
        <v>0</v>
      </c>
      <c r="E12" s="116">
        <v>10</v>
      </c>
      <c r="F12" s="118" t="str">
        <f>+$C$8</f>
        <v>GRENOBLE H.</v>
      </c>
      <c r="G12" s="13" t="s">
        <v>42</v>
      </c>
    </row>
    <row r="13" spans="1:7" s="4" customFormat="1" ht="23.1" customHeight="1" thickBot="1">
      <c r="A13" s="116">
        <v>7</v>
      </c>
      <c r="B13" s="117">
        <f t="shared" si="0"/>
        <v>0.49999999999999994</v>
      </c>
      <c r="C13" s="118" t="str">
        <f>+$F$7</f>
        <v>TORBALL H. ANGERS</v>
      </c>
      <c r="D13" s="116">
        <v>0</v>
      </c>
      <c r="E13" s="116">
        <v>10</v>
      </c>
      <c r="F13" s="118" t="str">
        <f>+$C$9</f>
        <v>ASCND MARSEILLE</v>
      </c>
      <c r="G13" s="13" t="s">
        <v>41</v>
      </c>
    </row>
    <row r="14" spans="1:7" s="4" customFormat="1" ht="23.1" customHeight="1" thickBot="1">
      <c r="A14" s="116">
        <v>8</v>
      </c>
      <c r="B14" s="117">
        <f t="shared" si="0"/>
        <v>0.51736111111111105</v>
      </c>
      <c r="C14" s="118" t="str">
        <f>+$F$8</f>
        <v>CS AVH LYON</v>
      </c>
      <c r="D14" s="116">
        <v>10</v>
      </c>
      <c r="E14" s="116">
        <v>1</v>
      </c>
      <c r="F14" s="118" t="str">
        <f>+$C$7</f>
        <v xml:space="preserve">VOIR AVEC LES MAINS </v>
      </c>
      <c r="G14" s="13" t="s">
        <v>39</v>
      </c>
    </row>
    <row r="15" spans="1:7" s="4" customFormat="1" ht="23.1" customHeight="1" thickBot="1">
      <c r="A15" s="116">
        <v>9</v>
      </c>
      <c r="B15" s="117">
        <f t="shared" si="0"/>
        <v>0.53472222222222221</v>
      </c>
      <c r="C15" s="118" t="str">
        <f>+$C$9</f>
        <v>ASCND MARSEILLE</v>
      </c>
      <c r="D15" s="116">
        <v>7</v>
      </c>
      <c r="E15" s="116">
        <v>6</v>
      </c>
      <c r="F15" s="118" t="str">
        <f>+$C$8</f>
        <v>GRENOBLE H.</v>
      </c>
      <c r="G15" s="13" t="s">
        <v>41</v>
      </c>
    </row>
    <row r="16" spans="1:7" s="4" customFormat="1" ht="23.1" customHeight="1" thickBot="1">
      <c r="A16" s="116">
        <v>10</v>
      </c>
      <c r="B16" s="117">
        <f t="shared" si="0"/>
        <v>0.55208333333333337</v>
      </c>
      <c r="C16" s="118" t="str">
        <f>+$F$7</f>
        <v>TORBALL H. ANGERS</v>
      </c>
      <c r="D16" s="116">
        <v>6</v>
      </c>
      <c r="E16" s="116">
        <v>6</v>
      </c>
      <c r="F16" s="118" t="str">
        <f>+$F$8</f>
        <v>CS AVH LYON</v>
      </c>
      <c r="G16" s="13" t="s">
        <v>42</v>
      </c>
    </row>
    <row r="17" spans="1:7" s="4" customFormat="1" ht="23.1" customHeight="1" thickBot="1">
      <c r="A17" s="119" t="s">
        <v>26</v>
      </c>
      <c r="B17" s="120"/>
      <c r="C17" s="120"/>
      <c r="D17" s="120"/>
      <c r="E17" s="120"/>
      <c r="F17" s="121"/>
      <c r="G17" s="13"/>
    </row>
    <row r="18" spans="1:7" s="4" customFormat="1" ht="23.1" customHeight="1" thickBot="1">
      <c r="A18" s="116">
        <v>11</v>
      </c>
      <c r="B18" s="117">
        <f>B16+"0:25"</f>
        <v>0.56944444444444453</v>
      </c>
      <c r="C18" s="118" t="str">
        <f>+$C$8</f>
        <v>GRENOBLE H.</v>
      </c>
      <c r="D18" s="116">
        <v>9</v>
      </c>
      <c r="E18" s="116">
        <v>4</v>
      </c>
      <c r="F18" s="118" t="str">
        <f>$C$7</f>
        <v xml:space="preserve">VOIR AVEC LES MAINS </v>
      </c>
      <c r="G18" s="13" t="s">
        <v>40</v>
      </c>
    </row>
    <row r="19" spans="1:7" s="4" customFormat="1" ht="23.1" customHeight="1" thickBot="1">
      <c r="A19" s="116">
        <v>12</v>
      </c>
      <c r="B19" s="117">
        <f t="shared" ref="B19:B27" si="1">B18+"0:25"</f>
        <v>0.58680555555555569</v>
      </c>
      <c r="C19" s="118" t="str">
        <f>+$F$8</f>
        <v>CS AVH LYON</v>
      </c>
      <c r="D19" s="116">
        <v>11</v>
      </c>
      <c r="E19" s="116">
        <v>4</v>
      </c>
      <c r="F19" s="118" t="str">
        <f>+$F$7</f>
        <v>TORBALL H. ANGERS</v>
      </c>
      <c r="G19" s="13" t="s">
        <v>41</v>
      </c>
    </row>
    <row r="20" spans="1:7" s="4" customFormat="1" ht="23.1" customHeight="1" thickBot="1">
      <c r="A20" s="116">
        <v>13</v>
      </c>
      <c r="B20" s="117">
        <f t="shared" si="1"/>
        <v>0.60416666666666685</v>
      </c>
      <c r="C20" s="118" t="str">
        <f>$C$7</f>
        <v xml:space="preserve">VOIR AVEC LES MAINS </v>
      </c>
      <c r="D20" s="116">
        <v>0</v>
      </c>
      <c r="E20" s="116">
        <v>10</v>
      </c>
      <c r="F20" s="118" t="str">
        <f>+$C$9</f>
        <v>ASCND MARSEILLE</v>
      </c>
      <c r="G20" s="13" t="s">
        <v>39</v>
      </c>
    </row>
    <row r="21" spans="1:7" s="4" customFormat="1" ht="23.1" customHeight="1" thickBot="1">
      <c r="A21" s="116">
        <v>14</v>
      </c>
      <c r="B21" s="117">
        <f t="shared" si="1"/>
        <v>0.62152777777777801</v>
      </c>
      <c r="C21" s="118" t="str">
        <f>+$C$8</f>
        <v>GRENOBLE H.</v>
      </c>
      <c r="D21" s="116">
        <v>6</v>
      </c>
      <c r="E21" s="116">
        <v>2</v>
      </c>
      <c r="F21" s="118" t="str">
        <f>+$F$7</f>
        <v>TORBALL H. ANGERS</v>
      </c>
      <c r="G21" s="13" t="s">
        <v>40</v>
      </c>
    </row>
    <row r="22" spans="1:7" s="4" customFormat="1" ht="23.1" customHeight="1" thickBot="1">
      <c r="A22" s="116">
        <v>15</v>
      </c>
      <c r="B22" s="117">
        <f t="shared" si="1"/>
        <v>0.63888888888888917</v>
      </c>
      <c r="C22" s="118" t="str">
        <f>+$C$9</f>
        <v>ASCND MARSEILLE</v>
      </c>
      <c r="D22" s="116">
        <v>9</v>
      </c>
      <c r="E22" s="116">
        <v>1</v>
      </c>
      <c r="F22" s="118" t="str">
        <f>+$F$8</f>
        <v>CS AVH LYON</v>
      </c>
      <c r="G22" s="13" t="s">
        <v>42</v>
      </c>
    </row>
    <row r="23" spans="1:7" s="4" customFormat="1" ht="23.1" customHeight="1" thickBot="1">
      <c r="A23" s="116">
        <v>16</v>
      </c>
      <c r="B23" s="117">
        <f t="shared" si="1"/>
        <v>0.65625000000000033</v>
      </c>
      <c r="C23" s="118" t="str">
        <f>+$F$7</f>
        <v>TORBALL H. ANGERS</v>
      </c>
      <c r="D23" s="116">
        <v>7</v>
      </c>
      <c r="E23" s="116">
        <v>5</v>
      </c>
      <c r="F23" s="118" t="str">
        <f>$C$7</f>
        <v xml:space="preserve">VOIR AVEC LES MAINS </v>
      </c>
      <c r="G23" s="13" t="s">
        <v>40</v>
      </c>
    </row>
    <row r="24" spans="1:7" s="4" customFormat="1" ht="23.1" customHeight="1" thickBot="1">
      <c r="A24" s="116">
        <v>17</v>
      </c>
      <c r="B24" s="117">
        <f t="shared" si="1"/>
        <v>0.67361111111111149</v>
      </c>
      <c r="C24" s="118" t="str">
        <f>+$C$9</f>
        <v>ASCND MARSEILLE</v>
      </c>
      <c r="D24" s="116">
        <v>10</v>
      </c>
      <c r="E24" s="116">
        <v>6</v>
      </c>
      <c r="F24" s="118" t="str">
        <f>+$C$8</f>
        <v>GRENOBLE H.</v>
      </c>
      <c r="G24" s="13" t="s">
        <v>39</v>
      </c>
    </row>
    <row r="25" spans="1:7" s="4" customFormat="1" ht="23.1" customHeight="1" thickBot="1">
      <c r="A25" s="116">
        <v>18</v>
      </c>
      <c r="B25" s="117">
        <f t="shared" si="1"/>
        <v>0.69097222222222265</v>
      </c>
      <c r="C25" s="118" t="str">
        <f>$C$7</f>
        <v xml:space="preserve">VOIR AVEC LES MAINS </v>
      </c>
      <c r="D25" s="116">
        <v>10</v>
      </c>
      <c r="E25" s="116">
        <v>4</v>
      </c>
      <c r="F25" s="118" t="str">
        <f>+$F$8</f>
        <v>CS AVH LYON</v>
      </c>
      <c r="G25" s="13" t="s">
        <v>41</v>
      </c>
    </row>
    <row r="26" spans="1:7" s="4" customFormat="1" ht="23.1" customHeight="1" thickBot="1">
      <c r="A26" s="116">
        <v>19</v>
      </c>
      <c r="B26" s="117">
        <f t="shared" si="1"/>
        <v>0.70833333333333381</v>
      </c>
      <c r="C26" s="118" t="str">
        <f>+$F$7</f>
        <v>TORBALL H. ANGERS</v>
      </c>
      <c r="D26" s="116">
        <v>1</v>
      </c>
      <c r="E26" s="116">
        <v>10</v>
      </c>
      <c r="F26" s="118" t="str">
        <f>+$C$9</f>
        <v>ASCND MARSEILLE</v>
      </c>
      <c r="G26" s="13" t="s">
        <v>42</v>
      </c>
    </row>
    <row r="27" spans="1:7" s="4" customFormat="1" ht="23.1" customHeight="1" thickBot="1">
      <c r="A27" s="116">
        <v>20</v>
      </c>
      <c r="B27" s="117">
        <f t="shared" si="1"/>
        <v>0.72569444444444497</v>
      </c>
      <c r="C27" s="118" t="str">
        <f>+$F$8</f>
        <v>CS AVH LYON</v>
      </c>
      <c r="D27" s="116">
        <v>7</v>
      </c>
      <c r="E27" s="116">
        <v>4</v>
      </c>
      <c r="F27" s="118" t="str">
        <f>+$C$8</f>
        <v>GRENOBLE H.</v>
      </c>
      <c r="G27" s="13" t="s">
        <v>40</v>
      </c>
    </row>
    <row r="28" spans="1:7">
      <c r="A28" s="11"/>
      <c r="B28" s="11"/>
      <c r="C28" s="12"/>
      <c r="D28" s="11"/>
      <c r="E28" s="11"/>
      <c r="F28" s="12"/>
      <c r="G28" s="12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T19" sqref="T19"/>
    </sheetView>
  </sheetViews>
  <sheetFormatPr baseColWidth="10" defaultRowHeight="15.75"/>
  <cols>
    <col min="1" max="1" width="4" style="7" customWidth="1"/>
    <col min="2" max="16" width="5.7109375" style="7" customWidth="1"/>
    <col min="17" max="16384" width="11.42578125" style="7"/>
  </cols>
  <sheetData>
    <row r="1" spans="1:16" ht="21.95" customHeight="1">
      <c r="A1" s="123" t="str">
        <f>'planning T1'!A1:G1</f>
        <v>CHALLENGE NATIONAL DE TORBALL UNADEV/ANTHV 2017-2018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21.95" customHeight="1">
      <c r="A2" s="126" t="str">
        <f>'planning T1'!A2:G2</f>
        <v>Niveau 2 Féminin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ht="21.95" customHeight="1" thickBot="1">
      <c r="A3" s="129" t="str">
        <f>'planning T1'!A3:G3</f>
        <v>Premier tour : ASCND MARSEILLE, le 24 Février 2018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ht="16.5" thickBot="1"/>
    <row r="5" spans="1:16" s="10" customFormat="1" ht="30" customHeight="1" thickBot="1">
      <c r="B5" s="138" t="str">
        <f>'planning T1'!C7</f>
        <v xml:space="preserve">VOIR AVEC LES MAINS </v>
      </c>
      <c r="C5" s="139"/>
      <c r="D5" s="140"/>
      <c r="E5" s="138" t="str">
        <f>'planning T1'!F7</f>
        <v>TORBALL H. ANGERS</v>
      </c>
      <c r="F5" s="139"/>
      <c r="G5" s="140"/>
      <c r="H5" s="138" t="str">
        <f>'planning T1'!C8</f>
        <v>GRENOBLE H.</v>
      </c>
      <c r="I5" s="139"/>
      <c r="J5" s="140"/>
      <c r="K5" s="138" t="str">
        <f>'planning T1'!F8</f>
        <v>CS AVH LYON</v>
      </c>
      <c r="L5" s="139"/>
      <c r="M5" s="140"/>
      <c r="N5" s="138" t="str">
        <f>'planning T1'!C9</f>
        <v>ASCND MARSEILLE</v>
      </c>
      <c r="O5" s="139"/>
      <c r="P5" s="140"/>
    </row>
    <row r="6" spans="1:16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16" s="22" customFormat="1" thickBot="1">
      <c r="A7" s="115">
        <v>1</v>
      </c>
      <c r="B7" s="21">
        <f>IF(ISBLANK('planning T1'!D7),"",('planning T1'!D7))</f>
        <v>6</v>
      </c>
      <c r="C7" s="21">
        <f>IF(ISBLANK('planning T1'!E7),"",('planning T1'!E7))</f>
        <v>4</v>
      </c>
      <c r="D7" s="21">
        <f t="shared" ref="D7:D14" si="0">IF(B7="","",IF(B7&gt;C7,2,1)*IF(B7&lt;C7,0,1))</f>
        <v>2</v>
      </c>
      <c r="E7" s="21">
        <f>IF(ISBLANK('planning T1'!E7),"",('planning T1'!E7))</f>
        <v>4</v>
      </c>
      <c r="F7" s="21">
        <f>IF(ISBLANK('planning T1'!D7),"",('planning T1'!D7))</f>
        <v>6</v>
      </c>
      <c r="G7" s="21">
        <f t="shared" ref="G7:G14" si="1">IF(E7="","",IF(E7&gt;F7,2,1)*IF(E7&lt;F7,0,1))</f>
        <v>0</v>
      </c>
      <c r="H7" s="21">
        <f>IF(ISBLANK('planning T1'!D8),"",('planning T1'!D8))</f>
        <v>9</v>
      </c>
      <c r="I7" s="21">
        <f>IF(ISBLANK('planning T1'!E8),"",('planning T1'!E8))</f>
        <v>6</v>
      </c>
      <c r="J7" s="21">
        <f t="shared" ref="J7:J11" si="2">IF(H7="","",IF(H7&gt;I7,2,1)*IF(H7&lt;I7,0,1))</f>
        <v>2</v>
      </c>
      <c r="K7" s="21">
        <f>IF(ISBLANK('planning T1'!E8),"",('planning T1'!E8))</f>
        <v>6</v>
      </c>
      <c r="L7" s="21">
        <f>IF(ISBLANK('planning T1'!D8),"",('planning T1'!D8))</f>
        <v>9</v>
      </c>
      <c r="M7" s="21">
        <f t="shared" ref="M7:M11" si="3">IF(K7="","",IF(K7&gt;L7,2,1)*IF(K7&lt;L7,0,1))</f>
        <v>0</v>
      </c>
      <c r="N7" s="21">
        <f>IF(ISBLANK('planning T1'!D9),"",('planning T1'!D9))</f>
        <v>10</v>
      </c>
      <c r="O7" s="21">
        <f>IF(ISBLANK('planning T1'!E9),"",('planning T1'!E9))</f>
        <v>2</v>
      </c>
      <c r="P7" s="21">
        <f t="shared" ref="P7:P14" si="4">IF(N7="","",IF(N7&gt;O7,2,1)*IF(N7&lt;O7,0,1))</f>
        <v>2</v>
      </c>
    </row>
    <row r="8" spans="1:16" s="22" customFormat="1" thickBot="1">
      <c r="A8" s="115">
        <v>2</v>
      </c>
      <c r="B8" s="21">
        <f>IF(ISBLANK('planning T1'!E9),"",('planning T1'!E9))</f>
        <v>2</v>
      </c>
      <c r="C8" s="21">
        <f>IF(ISBLANK('planning T1'!D9),"",('planning T1'!D9))</f>
        <v>10</v>
      </c>
      <c r="D8" s="21">
        <f t="shared" si="0"/>
        <v>0</v>
      </c>
      <c r="E8" s="21">
        <f>IF(ISBLANK('planning T1'!E10),"",('planning T1'!E10))</f>
        <v>0</v>
      </c>
      <c r="F8" s="21">
        <f>IF(ISBLANK('planning T1'!D10),"",('planning T1'!D10))</f>
        <v>10</v>
      </c>
      <c r="G8" s="21">
        <f t="shared" si="1"/>
        <v>0</v>
      </c>
      <c r="H8" s="21">
        <f>IF(ISBLANK('planning T1'!D10),"",('planning T1'!D10))</f>
        <v>10</v>
      </c>
      <c r="I8" s="21">
        <f>IF(ISBLANK('planning T1'!E10),"",('planning T1'!E10))</f>
        <v>0</v>
      </c>
      <c r="J8" s="21">
        <f t="shared" si="2"/>
        <v>2</v>
      </c>
      <c r="K8" s="21">
        <f>IF(ISBLANK('planning T1'!D11),"",('planning T1'!D11))</f>
        <v>6</v>
      </c>
      <c r="L8" s="21">
        <f>IF(ISBLANK('planning T1'!E11),"",('planning T1'!E11))</f>
        <v>4</v>
      </c>
      <c r="M8" s="21">
        <f>IF(K8="","",IF(K8&gt;L8,2,1)*IF(K8&lt;L8,0,1))</f>
        <v>2</v>
      </c>
      <c r="N8" s="21">
        <f>IF(ISBLANK('planning T1'!E11),"",('planning T1'!E11))</f>
        <v>4</v>
      </c>
      <c r="O8" s="21">
        <f>IF(ISBLANK('planning T1'!D11),"",('planning T1'!D11))</f>
        <v>6</v>
      </c>
      <c r="P8" s="21">
        <f>IF(N8="","",IF(N8&gt;O8,2,1)*IF(N8&lt;O8,0,1))</f>
        <v>0</v>
      </c>
    </row>
    <row r="9" spans="1:16" s="22" customFormat="1" thickBot="1">
      <c r="A9" s="115">
        <v>3</v>
      </c>
      <c r="B9" s="21">
        <f>IF(ISBLANK('planning T1'!D12),"",('planning T1'!D12))</f>
        <v>0</v>
      </c>
      <c r="C9" s="21">
        <f>IF(ISBLANK('planning T1'!E12),"",('planning T1'!E12))</f>
        <v>10</v>
      </c>
      <c r="D9" s="21">
        <f t="shared" si="0"/>
        <v>0</v>
      </c>
      <c r="E9" s="21">
        <f>IF(ISBLANK('planning T1'!D13),"",('planning T1'!D13))</f>
        <v>0</v>
      </c>
      <c r="F9" s="21">
        <f>IF(ISBLANK('planning T1'!E13),"",('planning T1'!E13))</f>
        <v>10</v>
      </c>
      <c r="G9" s="21">
        <f t="shared" si="1"/>
        <v>0</v>
      </c>
      <c r="H9" s="21">
        <f>IF(ISBLANK('planning T1'!E12),"",('planning T1'!E12))</f>
        <v>10</v>
      </c>
      <c r="I9" s="21">
        <f>IF(ISBLANK('planning T1'!D12),"",('planning T1'!D12))</f>
        <v>0</v>
      </c>
      <c r="J9" s="21">
        <f t="shared" si="2"/>
        <v>2</v>
      </c>
      <c r="K9" s="21">
        <f>IF(ISBLANK('planning T1'!D14),"",('planning T1'!D14))</f>
        <v>10</v>
      </c>
      <c r="L9" s="21">
        <f>IF(ISBLANK('planning T1'!E14),"",('planning T1'!E14))</f>
        <v>1</v>
      </c>
      <c r="M9" s="21">
        <f t="shared" si="3"/>
        <v>2</v>
      </c>
      <c r="N9" s="21">
        <f>IF(ISBLANK('planning T1'!E13),"",('planning T1'!E13))</f>
        <v>10</v>
      </c>
      <c r="O9" s="21">
        <f>IF(ISBLANK('planning T1'!D13),"",('planning T1'!D13))</f>
        <v>0</v>
      </c>
      <c r="P9" s="21">
        <f t="shared" si="4"/>
        <v>2</v>
      </c>
    </row>
    <row r="10" spans="1:16" s="22" customFormat="1" thickBot="1">
      <c r="A10" s="115">
        <v>4</v>
      </c>
      <c r="B10" s="21">
        <f>IF(ISBLANK('planning T1'!E14),"",('planning T1'!E14))</f>
        <v>1</v>
      </c>
      <c r="C10" s="21">
        <f>IF(ISBLANK('planning T1'!D14),"",('planning T1'!D14))</f>
        <v>10</v>
      </c>
      <c r="D10" s="21">
        <f t="shared" si="0"/>
        <v>0</v>
      </c>
      <c r="E10" s="21">
        <f>IF(ISBLANK('planning T1'!D16),"",('planning T1'!D16))</f>
        <v>6</v>
      </c>
      <c r="F10" s="21">
        <f>IF(ISBLANK('planning T1'!E16),"",('planning T1'!E16))</f>
        <v>6</v>
      </c>
      <c r="G10" s="21">
        <f t="shared" si="1"/>
        <v>1</v>
      </c>
      <c r="H10" s="21">
        <f>IF(ISBLANK('planning T1'!E15),"",('planning T1'!E15))</f>
        <v>6</v>
      </c>
      <c r="I10" s="21">
        <f>IF(ISBLANK('planning T1'!D15),"",('planning T1'!D15))</f>
        <v>7</v>
      </c>
      <c r="J10" s="21">
        <f t="shared" si="2"/>
        <v>0</v>
      </c>
      <c r="K10" s="21">
        <f>IF(ISBLANK('planning T1'!E16),"",('planning T1'!E16))</f>
        <v>6</v>
      </c>
      <c r="L10" s="21">
        <f>IF(ISBLANK('planning T1'!D16),"",('planning T1'!D16))</f>
        <v>6</v>
      </c>
      <c r="M10" s="21">
        <f t="shared" si="3"/>
        <v>1</v>
      </c>
      <c r="N10" s="21">
        <f>IF(ISBLANK('planning T1'!D15),"",('planning T1'!D15))</f>
        <v>7</v>
      </c>
      <c r="O10" s="21">
        <f>IF(ISBLANK('planning T1'!E15),"",('planning T1'!E15))</f>
        <v>6</v>
      </c>
      <c r="P10" s="21">
        <f t="shared" si="4"/>
        <v>2</v>
      </c>
    </row>
    <row r="11" spans="1:16" s="22" customFormat="1" thickBot="1">
      <c r="A11" s="115">
        <v>5</v>
      </c>
      <c r="B11" s="21">
        <f>IF(ISBLANK('planning T1'!E18),"",('planning T1'!E18))</f>
        <v>4</v>
      </c>
      <c r="C11" s="21">
        <f>IF(ISBLANK('planning T1'!D18),"",('planning T1'!D18))</f>
        <v>9</v>
      </c>
      <c r="D11" s="21">
        <f t="shared" si="0"/>
        <v>0</v>
      </c>
      <c r="E11" s="21">
        <f>IF(ISBLANK('planning T1'!E19),"",('planning T1'!E19))</f>
        <v>4</v>
      </c>
      <c r="F11" s="21">
        <f>IF(ISBLANK('planning T1'!D19),"",('planning T1'!D19))</f>
        <v>11</v>
      </c>
      <c r="G11" s="21">
        <f t="shared" si="1"/>
        <v>0</v>
      </c>
      <c r="H11" s="21">
        <f>IF(ISBLANK('planning T1'!D18),"",('planning T1'!D18))</f>
        <v>9</v>
      </c>
      <c r="I11" s="21">
        <f>IF(ISBLANK('planning T1'!E18),"",('planning T1'!E18))</f>
        <v>4</v>
      </c>
      <c r="J11" s="21">
        <f t="shared" si="2"/>
        <v>2</v>
      </c>
      <c r="K11" s="21">
        <f>IF(ISBLANK('planning T1'!D19),"",('planning T1'!D19))</f>
        <v>11</v>
      </c>
      <c r="L11" s="21">
        <f>IF(ISBLANK('planning T1'!E19),"",('planning T1'!E19))</f>
        <v>4</v>
      </c>
      <c r="M11" s="21">
        <f t="shared" si="3"/>
        <v>2</v>
      </c>
      <c r="N11" s="21">
        <f>IF(ISBLANK('planning T1'!E20),"",('planning T1'!E20))</f>
        <v>10</v>
      </c>
      <c r="O11" s="21">
        <f>IF(ISBLANK('planning T1'!D20),"",('planning T1'!D20))</f>
        <v>0</v>
      </c>
      <c r="P11" s="21">
        <f t="shared" si="4"/>
        <v>2</v>
      </c>
    </row>
    <row r="12" spans="1:16" s="22" customFormat="1" thickBot="1">
      <c r="A12" s="115">
        <v>6</v>
      </c>
      <c r="B12" s="21">
        <f>IF(ISBLANK('planning T1'!D20),"",('planning T1'!D20))</f>
        <v>0</v>
      </c>
      <c r="C12" s="21">
        <f>IF(ISBLANK('planning T1'!E20),"",('planning T1'!E20))</f>
        <v>10</v>
      </c>
      <c r="D12" s="21">
        <f>IF(B12="","",IF(B12&gt;C12,2,1)*IF(B12&lt;C12,0,1))</f>
        <v>0</v>
      </c>
      <c r="E12" s="21">
        <f>IF(ISBLANK('planning T1'!E21),"",('planning T1'!E21))</f>
        <v>2</v>
      </c>
      <c r="F12" s="21">
        <f>IF(ISBLANK('planning T1'!D21),"",('planning T1'!D21))</f>
        <v>6</v>
      </c>
      <c r="G12" s="21">
        <f>IF(E12="","",IF(E12&gt;F12,2,1)*IF(E12&lt;F12,0,1))</f>
        <v>0</v>
      </c>
      <c r="H12" s="21">
        <f>IF(ISBLANK('planning T1'!D21),"",('planning T1'!D21))</f>
        <v>6</v>
      </c>
      <c r="I12" s="21">
        <f>IF(ISBLANK('planning T1'!E21),"",('planning T1'!E21))</f>
        <v>2</v>
      </c>
      <c r="J12" s="21">
        <f>IF(H12="","",IF(H12&gt;I12,2,1)*IF(H12&lt;I12,0,1))</f>
        <v>2</v>
      </c>
      <c r="K12" s="21">
        <f>IF(ISBLANK('planning T1'!E22),"",('planning T1'!E22))</f>
        <v>1</v>
      </c>
      <c r="L12" s="21">
        <f>IF(ISBLANK('planning T1'!D22),"",('planning T1'!D22))</f>
        <v>9</v>
      </c>
      <c r="M12" s="21">
        <f>IF(K12="","",IF(K12&gt;L12,2,1)*IF(K12&lt;L12,0,1))</f>
        <v>0</v>
      </c>
      <c r="N12" s="21">
        <f>IF(ISBLANK('planning T1'!D22),"",('planning T1'!D22))</f>
        <v>9</v>
      </c>
      <c r="O12" s="21">
        <f>IF(ISBLANK('planning T1'!E22),"",('planning T1'!E22))</f>
        <v>1</v>
      </c>
      <c r="P12" s="21">
        <f>IF(N12="","",IF(N12&gt;O12,2,1)*IF(N12&lt;O12,0,1))</f>
        <v>2</v>
      </c>
    </row>
    <row r="13" spans="1:16" s="22" customFormat="1" thickBot="1">
      <c r="A13" s="115">
        <v>7</v>
      </c>
      <c r="B13" s="21">
        <f>IF(ISBLANK('planning T1'!E23),"",('planning T1'!E23))</f>
        <v>5</v>
      </c>
      <c r="C13" s="21">
        <f>IF(ISBLANK('planning T1'!D23),"",('planning T1'!D23))</f>
        <v>7</v>
      </c>
      <c r="D13" s="21">
        <f>IF(B13="","",IF(B13&gt;C13,2,1)*IF(B13&lt;C13,0,1))</f>
        <v>0</v>
      </c>
      <c r="E13" s="21">
        <f>IF(ISBLANK('planning T1'!D23),"",('planning T1'!D23))</f>
        <v>7</v>
      </c>
      <c r="F13" s="21">
        <f>IF(ISBLANK('planning T1'!E23),"",('planning T1'!E23))</f>
        <v>5</v>
      </c>
      <c r="G13" s="21">
        <f>IF(E13="","",IF(E13&gt;F13,2,1)*IF(E13&lt;F13,0,1))</f>
        <v>2</v>
      </c>
      <c r="H13" s="21">
        <f>IF(ISBLANK('planning T1'!E24),"",('planning T1'!E24))</f>
        <v>6</v>
      </c>
      <c r="I13" s="21">
        <f>IF(ISBLANK('planning T1'!D24),"",('planning T1'!D24))</f>
        <v>10</v>
      </c>
      <c r="J13" s="21">
        <f>IF(H13="","",IF(H13&gt;I13,2,1)*IF(H13&lt;I13,0,1))</f>
        <v>0</v>
      </c>
      <c r="K13" s="21">
        <f>IF(ISBLANK('planning T1'!E25),"",('planning T1'!E25))</f>
        <v>4</v>
      </c>
      <c r="L13" s="21">
        <f>IF(ISBLANK('planning T1'!D25),"",('planning T1'!D25))</f>
        <v>10</v>
      </c>
      <c r="M13" s="21">
        <f>IF(K13="","",IF(K13&gt;L13,2,1)*IF(K13&lt;L13,0,1))</f>
        <v>0</v>
      </c>
      <c r="N13" s="21">
        <f>IF(ISBLANK('planning T1'!D24),"",('planning T1'!D24))</f>
        <v>10</v>
      </c>
      <c r="O13" s="21">
        <f>IF(ISBLANK('planning T1'!E24),"",('planning T1'!E24))</f>
        <v>6</v>
      </c>
      <c r="P13" s="21">
        <f>IF(N13="","",IF(N13&gt;O13,2,1)*IF(N13&lt;O13,0,1))</f>
        <v>2</v>
      </c>
    </row>
    <row r="14" spans="1:16" s="22" customFormat="1" thickBot="1">
      <c r="A14" s="115">
        <v>8</v>
      </c>
      <c r="B14" s="21">
        <f>IF(ISBLANK('planning T1'!D25),"",('planning T1'!D25))</f>
        <v>10</v>
      </c>
      <c r="C14" s="21">
        <f>IF(ISBLANK('planning T1'!E25),"",('planning T1'!E25))</f>
        <v>4</v>
      </c>
      <c r="D14" s="21">
        <f t="shared" si="0"/>
        <v>2</v>
      </c>
      <c r="E14" s="21">
        <f>IF(ISBLANK('planning T1'!D26),"",('planning T1'!D26))</f>
        <v>1</v>
      </c>
      <c r="F14" s="21">
        <f>IF(ISBLANK('planning T1'!E26),"",('planning T1'!E26))</f>
        <v>10</v>
      </c>
      <c r="G14" s="21">
        <f t="shared" si="1"/>
        <v>0</v>
      </c>
      <c r="H14" s="21">
        <f>IF(ISBLANK('planning T1'!E27),"",('planning T1'!E27))</f>
        <v>4</v>
      </c>
      <c r="I14" s="21">
        <f>IF(ISBLANK('planning T1'!D27),"",('planning T1'!D27))</f>
        <v>7</v>
      </c>
      <c r="J14" s="21">
        <f>IF(H14="","",IF(H14&gt;I14,2,1)*IF(H14&lt;I14,0,1))</f>
        <v>0</v>
      </c>
      <c r="K14" s="21">
        <f>IF(ISBLANK('planning T1'!D27),"",('planning T1'!D27))</f>
        <v>7</v>
      </c>
      <c r="L14" s="21">
        <f>IF(ISBLANK('planning T1'!E27),"",('planning T1'!E27))</f>
        <v>4</v>
      </c>
      <c r="M14" s="21">
        <f>IF(K14="","",IF(K14&gt;L14,2,1)*IF(K14&lt;L14,0,1))</f>
        <v>2</v>
      </c>
      <c r="N14" s="21">
        <f>IF(ISBLANK('planning T1'!E26),"",('planning T1'!E26))</f>
        <v>10</v>
      </c>
      <c r="O14" s="21">
        <f>IF(ISBLANK('planning T1'!D26),"",('planning T1'!D26))</f>
        <v>1</v>
      </c>
      <c r="P14" s="21">
        <f t="shared" si="4"/>
        <v>2</v>
      </c>
    </row>
    <row r="15" spans="1:16" s="17" customFormat="1" ht="50.1" customHeight="1" thickBot="1"/>
    <row r="16" spans="1:16" s="17" customFormat="1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2:16" s="17" customFormat="1" thickBot="1">
      <c r="B17" s="19">
        <f t="shared" ref="B17:P17" si="5">IF(B7="","",SUM(B7:B14))</f>
        <v>28</v>
      </c>
      <c r="C17" s="19">
        <f t="shared" si="5"/>
        <v>64</v>
      </c>
      <c r="D17" s="19">
        <f t="shared" si="5"/>
        <v>4</v>
      </c>
      <c r="E17" s="19">
        <f t="shared" si="5"/>
        <v>24</v>
      </c>
      <c r="F17" s="19">
        <f t="shared" si="5"/>
        <v>64</v>
      </c>
      <c r="G17" s="19">
        <f t="shared" si="5"/>
        <v>3</v>
      </c>
      <c r="H17" s="19">
        <f t="shared" si="5"/>
        <v>60</v>
      </c>
      <c r="I17" s="19">
        <f t="shared" si="5"/>
        <v>36</v>
      </c>
      <c r="J17" s="19">
        <f t="shared" si="5"/>
        <v>10</v>
      </c>
      <c r="K17" s="19">
        <f t="shared" si="5"/>
        <v>51</v>
      </c>
      <c r="L17" s="19">
        <f t="shared" si="5"/>
        <v>47</v>
      </c>
      <c r="M17" s="19">
        <f t="shared" si="5"/>
        <v>9</v>
      </c>
      <c r="N17" s="19">
        <f t="shared" si="5"/>
        <v>70</v>
      </c>
      <c r="O17" s="19">
        <f t="shared" si="5"/>
        <v>22</v>
      </c>
      <c r="P17" s="19">
        <f t="shared" si="5"/>
        <v>14</v>
      </c>
    </row>
    <row r="18" spans="2:16" s="17" customFormat="1" thickBot="1">
      <c r="B18" s="19">
        <f>IF(B17="","",B17-C17)</f>
        <v>-36</v>
      </c>
      <c r="C18" s="19">
        <f>IF(C17="","",B17/C17)</f>
        <v>0.4375</v>
      </c>
      <c r="D18" s="19"/>
      <c r="E18" s="19">
        <f>IF(E17="","",E17-F17)</f>
        <v>-40</v>
      </c>
      <c r="F18" s="19">
        <f>IF(F17="","",E17/F17)</f>
        <v>0.375</v>
      </c>
      <c r="G18" s="19"/>
      <c r="H18" s="19">
        <f>IF(H17="","",H17-I17)</f>
        <v>24</v>
      </c>
      <c r="I18" s="19">
        <f>IF(I17="","",H17/I17)</f>
        <v>1.6666666666666667</v>
      </c>
      <c r="J18" s="19"/>
      <c r="K18" s="19">
        <f>IF(K17="","",K17-L17)</f>
        <v>4</v>
      </c>
      <c r="L18" s="19">
        <f>IF(L17="","",K17/L17)</f>
        <v>1.0851063829787233</v>
      </c>
      <c r="M18" s="19"/>
      <c r="N18" s="19">
        <f>IF(N17="","",N17-O17)</f>
        <v>48</v>
      </c>
      <c r="O18" s="19">
        <f>IF(O17="","",N17/O17)</f>
        <v>3.1818181818181817</v>
      </c>
      <c r="P18" s="19"/>
    </row>
    <row r="19" spans="2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2:16" s="17" customFormat="1" ht="15"/>
    <row r="21" spans="2:16" s="17" customFormat="1" ht="15"/>
  </sheetData>
  <mergeCells count="8">
    <mergeCell ref="A1:P1"/>
    <mergeCell ref="A2:P2"/>
    <mergeCell ref="A3:P3"/>
    <mergeCell ref="B5:D5"/>
    <mergeCell ref="E5:G5"/>
    <mergeCell ref="H5:J5"/>
    <mergeCell ref="N5:P5"/>
    <mergeCell ref="K5:M5"/>
  </mergeCells>
  <printOptions horizontalCentered="1"/>
  <pageMargins left="0.11811023622047245" right="0.11811023622047245" top="0.98425196850393704" bottom="0.98425196850393704" header="0.51181102362204722" footer="0.51181102362204722"/>
  <pageSetup paperSize="9" scale="12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4" sqref="A4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3" t="str">
        <f>'planning T1'!A1:G1</f>
        <v>CHALLENGE NATIONAL DE TORBALL UNADEV/ANTHV 2017-2018</v>
      </c>
      <c r="B1" s="124"/>
      <c r="C1" s="124"/>
      <c r="D1" s="124"/>
      <c r="E1" s="124"/>
      <c r="F1" s="124"/>
      <c r="G1" s="125"/>
    </row>
    <row r="2" spans="1:7" ht="21.95" customHeight="1">
      <c r="A2" s="126" t="str">
        <f>'planning T1'!A2:G2</f>
        <v>Niveau 2 Féminin</v>
      </c>
      <c r="B2" s="127"/>
      <c r="C2" s="127"/>
      <c r="D2" s="127"/>
      <c r="E2" s="127"/>
      <c r="F2" s="127"/>
      <c r="G2" s="128"/>
    </row>
    <row r="3" spans="1:7" ht="21.95" customHeight="1" thickBot="1">
      <c r="A3" s="129" t="s">
        <v>32</v>
      </c>
      <c r="B3" s="130"/>
      <c r="C3" s="130"/>
      <c r="D3" s="130"/>
      <c r="E3" s="130"/>
      <c r="F3" s="130"/>
      <c r="G3" s="131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23" t="s">
        <v>0</v>
      </c>
      <c r="B6" s="23" t="s">
        <v>1</v>
      </c>
      <c r="C6" s="23" t="s">
        <v>2</v>
      </c>
      <c r="D6" s="144" t="s">
        <v>3</v>
      </c>
      <c r="E6" s="144"/>
      <c r="F6" s="23" t="s">
        <v>2</v>
      </c>
      <c r="G6" s="23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tr">
        <f>'planning T1'!$C$9</f>
        <v>ASCND MARSEILLE</v>
      </c>
      <c r="D7" s="13"/>
      <c r="E7" s="13"/>
      <c r="F7" s="15" t="str">
        <f>'planning T1'!$F$8</f>
        <v>CS AVH LYON</v>
      </c>
      <c r="G7" s="16"/>
    </row>
    <row r="8" spans="1:7" s="4" customFormat="1" ht="23.1" customHeight="1" thickBot="1">
      <c r="A8" s="13">
        <v>2</v>
      </c>
      <c r="B8" s="14">
        <f t="shared" ref="B8:B27" si="0">B7+"0:20"</f>
        <v>0.36805555555555558</v>
      </c>
      <c r="C8" s="15" t="str">
        <f>'planning T1'!$F$7</f>
        <v>TORBALL H. ANGERS</v>
      </c>
      <c r="D8" s="13"/>
      <c r="E8" s="13"/>
      <c r="F8" s="15" t="str">
        <f>'planning T1'!$C$7</f>
        <v xml:space="preserve">VOIR AVEC LES MAINS </v>
      </c>
      <c r="G8" s="16"/>
    </row>
    <row r="9" spans="1:7" s="4" customFormat="1" ht="23.1" customHeight="1" thickBot="1">
      <c r="A9" s="13">
        <v>3</v>
      </c>
      <c r="B9" s="14">
        <f t="shared" si="0"/>
        <v>0.38194444444444448</v>
      </c>
      <c r="C9" s="15" t="str">
        <f>'planning T1'!$F$8</f>
        <v>CS AVH LYON</v>
      </c>
      <c r="D9" s="13"/>
      <c r="E9" s="13"/>
      <c r="F9" s="15" t="str">
        <f>'planning T1'!$C$8</f>
        <v>GRENOBLE H.</v>
      </c>
      <c r="G9" s="16"/>
    </row>
    <row r="10" spans="1:7" s="4" customFormat="1" ht="23.1" customHeight="1" thickBot="1">
      <c r="A10" s="13">
        <v>4</v>
      </c>
      <c r="B10" s="14">
        <f t="shared" si="0"/>
        <v>0.39583333333333337</v>
      </c>
      <c r="C10" s="15" t="str">
        <f>'planning T1'!$C$9</f>
        <v>ASCND MARSEILLE</v>
      </c>
      <c r="D10" s="13"/>
      <c r="E10" s="13"/>
      <c r="F10" s="15" t="str">
        <f>'planning T1'!$C$7</f>
        <v xml:space="preserve">VOIR AVEC LES MAINS </v>
      </c>
      <c r="G10" s="16"/>
    </row>
    <row r="11" spans="1:7" s="4" customFormat="1" ht="23.1" customHeight="1" thickBot="1">
      <c r="A11" s="13">
        <v>5</v>
      </c>
      <c r="B11" s="14">
        <f t="shared" si="0"/>
        <v>0.40972222222222227</v>
      </c>
      <c r="C11" s="15" t="str">
        <f>'planning T1'!$C$8</f>
        <v>GRENOBLE H.</v>
      </c>
      <c r="D11" s="13"/>
      <c r="E11" s="13"/>
      <c r="F11" s="15" t="str">
        <f>'planning T1'!$F$7</f>
        <v>TORBALL H. ANGERS</v>
      </c>
      <c r="G11" s="16"/>
    </row>
    <row r="12" spans="1:7" s="4" customFormat="1" ht="23.1" customHeight="1" thickBot="1">
      <c r="A12" s="13">
        <v>6</v>
      </c>
      <c r="B12" s="14">
        <f t="shared" si="0"/>
        <v>0.42361111111111116</v>
      </c>
      <c r="C12" s="15" t="str">
        <f>'planning T1'!$C$7</f>
        <v xml:space="preserve">VOIR AVEC LES MAINS </v>
      </c>
      <c r="D12" s="13"/>
      <c r="E12" s="13"/>
      <c r="F12" s="15" t="str">
        <f>'planning T1'!$F$8</f>
        <v>CS AVH LYON</v>
      </c>
      <c r="G12" s="16"/>
    </row>
    <row r="13" spans="1:7" s="4" customFormat="1" ht="23.1" customHeight="1" thickBot="1">
      <c r="A13" s="13">
        <v>7</v>
      </c>
      <c r="B13" s="14">
        <f t="shared" si="0"/>
        <v>0.43750000000000006</v>
      </c>
      <c r="C13" s="15" t="str">
        <f>'planning T1'!$C$8</f>
        <v>GRENOBLE H.</v>
      </c>
      <c r="D13" s="13"/>
      <c r="E13" s="13"/>
      <c r="F13" s="15" t="str">
        <f>'planning T1'!$C$9</f>
        <v>ASCND MARSEILLE</v>
      </c>
      <c r="G13" s="16"/>
    </row>
    <row r="14" spans="1:7" s="4" customFormat="1" ht="23.1" customHeight="1" thickBot="1">
      <c r="A14" s="13">
        <v>8</v>
      </c>
      <c r="B14" s="14">
        <f t="shared" si="0"/>
        <v>0.45138888888888895</v>
      </c>
      <c r="C14" s="15" t="str">
        <f>'planning T1'!$F$8</f>
        <v>CS AVH LYON</v>
      </c>
      <c r="D14" s="13"/>
      <c r="E14" s="13"/>
      <c r="F14" s="15" t="str">
        <f>'planning T1'!$F$7</f>
        <v>TORBALL H. ANGERS</v>
      </c>
      <c r="G14" s="16"/>
    </row>
    <row r="15" spans="1:7" s="4" customFormat="1" ht="23.1" customHeight="1" thickBot="1">
      <c r="A15" s="13">
        <v>9</v>
      </c>
      <c r="B15" s="14">
        <f t="shared" si="0"/>
        <v>0.46527777777777785</v>
      </c>
      <c r="C15" s="15" t="str">
        <f>'planning T1'!$C$7</f>
        <v xml:space="preserve">VOIR AVEC LES MAINS </v>
      </c>
      <c r="D15" s="13"/>
      <c r="E15" s="13"/>
      <c r="F15" s="15" t="str">
        <f>'planning T1'!$C$8</f>
        <v>GRENOBLE H.</v>
      </c>
      <c r="G15" s="16"/>
    </row>
    <row r="16" spans="1:7" s="4" customFormat="1" ht="23.1" customHeight="1" thickBot="1">
      <c r="A16" s="13">
        <v>10</v>
      </c>
      <c r="B16" s="14">
        <f t="shared" si="0"/>
        <v>0.47916666666666674</v>
      </c>
      <c r="C16" s="15" t="str">
        <f>'planning T1'!$F$7</f>
        <v>TORBALL H. ANGERS</v>
      </c>
      <c r="D16" s="13"/>
      <c r="E16" s="13"/>
      <c r="F16" s="15" t="str">
        <f>'planning T1'!$C$9</f>
        <v>ASCND MARSEILLE</v>
      </c>
      <c r="G16" s="16"/>
    </row>
    <row r="17" spans="1:7" s="4" customFormat="1" ht="23.1" customHeight="1" thickBot="1">
      <c r="A17" s="141" t="s">
        <v>26</v>
      </c>
      <c r="B17" s="142"/>
      <c r="C17" s="142"/>
      <c r="D17" s="142"/>
      <c r="E17" s="142"/>
      <c r="F17" s="143"/>
      <c r="G17" s="16"/>
    </row>
    <row r="18" spans="1:7" s="4" customFormat="1" ht="23.1" customHeight="1" thickBot="1">
      <c r="A18" s="13">
        <v>11</v>
      </c>
      <c r="B18" s="14">
        <f t="shared" si="0"/>
        <v>1.3888888888888888E-2</v>
      </c>
      <c r="C18" s="15" t="str">
        <f>'planning T1'!$F$8</f>
        <v>CS AVH LYON</v>
      </c>
      <c r="D18" s="13"/>
      <c r="E18" s="13"/>
      <c r="F18" s="15" t="str">
        <f>'planning T1'!$C$7</f>
        <v xml:space="preserve">VOIR AVEC LES MAINS </v>
      </c>
      <c r="G18" s="16"/>
    </row>
    <row r="19" spans="1:7" s="4" customFormat="1" ht="23.1" customHeight="1" thickBot="1">
      <c r="A19" s="13">
        <v>12</v>
      </c>
      <c r="B19" s="14">
        <f t="shared" si="0"/>
        <v>2.7777777777777776E-2</v>
      </c>
      <c r="C19" s="15" t="str">
        <f>'planning T1'!$C$9</f>
        <v>ASCND MARSEILLE</v>
      </c>
      <c r="D19" s="13"/>
      <c r="E19" s="13"/>
      <c r="F19" s="15" t="str">
        <f>'planning T1'!$F$7</f>
        <v>TORBALL H. ANGERS</v>
      </c>
      <c r="G19" s="16"/>
    </row>
    <row r="20" spans="1:7" s="4" customFormat="1" ht="23.1" customHeight="1" thickBot="1">
      <c r="A20" s="13">
        <v>13</v>
      </c>
      <c r="B20" s="14">
        <f t="shared" si="0"/>
        <v>4.1666666666666664E-2</v>
      </c>
      <c r="C20" s="15" t="str">
        <f>'planning T1'!$C$8</f>
        <v>GRENOBLE H.</v>
      </c>
      <c r="D20" s="13"/>
      <c r="E20" s="13"/>
      <c r="F20" s="15" t="str">
        <f>'planning T1'!$F$8</f>
        <v>CS AVH LYON</v>
      </c>
      <c r="G20" s="16"/>
    </row>
    <row r="21" spans="1:7" s="4" customFormat="1" ht="23.1" customHeight="1" thickBot="1">
      <c r="A21" s="13">
        <v>14</v>
      </c>
      <c r="B21" s="14">
        <f t="shared" si="0"/>
        <v>5.5555555555555552E-2</v>
      </c>
      <c r="C21" s="15" t="str">
        <f>'planning T1'!$C$9</f>
        <v>ASCND MARSEILLE</v>
      </c>
      <c r="D21" s="13"/>
      <c r="E21" s="13"/>
      <c r="F21" s="15" t="str">
        <f>'planning T1'!$C$7</f>
        <v xml:space="preserve">VOIR AVEC LES MAINS </v>
      </c>
      <c r="G21" s="16"/>
    </row>
    <row r="22" spans="1:7" s="4" customFormat="1" ht="23.1" customHeight="1" thickBot="1">
      <c r="A22" s="13">
        <v>15</v>
      </c>
      <c r="B22" s="14">
        <f t="shared" si="0"/>
        <v>6.9444444444444448E-2</v>
      </c>
      <c r="C22" s="15" t="str">
        <f>'planning T1'!$F$7</f>
        <v>TORBALL H. ANGERS</v>
      </c>
      <c r="D22" s="13"/>
      <c r="E22" s="13"/>
      <c r="F22" s="15" t="str">
        <f>'planning T1'!$C$8</f>
        <v>GRENOBLE H.</v>
      </c>
      <c r="G22" s="16"/>
    </row>
    <row r="23" spans="1:7" s="4" customFormat="1" ht="23.1" customHeight="1" thickBot="1">
      <c r="A23" s="13">
        <v>16</v>
      </c>
      <c r="B23" s="14">
        <f t="shared" si="0"/>
        <v>8.3333333333333343E-2</v>
      </c>
      <c r="C23" s="15" t="str">
        <f>'planning T1'!$F$8</f>
        <v>CS AVH LYON</v>
      </c>
      <c r="D23" s="13"/>
      <c r="E23" s="13"/>
      <c r="F23" s="15" t="str">
        <f>'planning T1'!$C$9</f>
        <v>ASCND MARSEILLE</v>
      </c>
      <c r="G23" s="16"/>
    </row>
    <row r="24" spans="1:7" s="4" customFormat="1" ht="23.1" customHeight="1" thickBot="1">
      <c r="A24" s="13">
        <v>17</v>
      </c>
      <c r="B24" s="14">
        <f t="shared" si="0"/>
        <v>9.7222222222222238E-2</v>
      </c>
      <c r="C24" s="15" t="str">
        <f>'planning T1'!$C$7</f>
        <v xml:space="preserve">VOIR AVEC LES MAINS </v>
      </c>
      <c r="D24" s="13"/>
      <c r="E24" s="13"/>
      <c r="F24" s="15" t="str">
        <f>'planning T1'!$C$8</f>
        <v>GRENOBLE H.</v>
      </c>
      <c r="G24" s="16"/>
    </row>
    <row r="25" spans="1:7" s="4" customFormat="1" ht="23.1" customHeight="1" thickBot="1">
      <c r="A25" s="13">
        <v>18</v>
      </c>
      <c r="B25" s="14">
        <f t="shared" si="0"/>
        <v>0.11111111111111113</v>
      </c>
      <c r="C25" s="15" t="str">
        <f>'planning T1'!$F$7</f>
        <v>TORBALL H. ANGERS</v>
      </c>
      <c r="D25" s="13"/>
      <c r="E25" s="13"/>
      <c r="F25" s="15" t="str">
        <f>'planning T1'!$F$8</f>
        <v>CS AVH LYON</v>
      </c>
      <c r="G25" s="16"/>
    </row>
    <row r="26" spans="1:7" s="4" customFormat="1" ht="23.1" customHeight="1" thickBot="1">
      <c r="A26" s="13">
        <v>19</v>
      </c>
      <c r="B26" s="14">
        <f t="shared" si="0"/>
        <v>0.12500000000000003</v>
      </c>
      <c r="C26" s="15" t="str">
        <f>'planning T1'!$C$8</f>
        <v>GRENOBLE H.</v>
      </c>
      <c r="D26" s="13"/>
      <c r="E26" s="13"/>
      <c r="F26" s="15" t="str">
        <f>'planning T1'!$C$9</f>
        <v>ASCND MARSEILLE</v>
      </c>
      <c r="G26" s="16"/>
    </row>
    <row r="27" spans="1:7" s="4" customFormat="1" ht="23.1" customHeight="1" thickBot="1">
      <c r="A27" s="13">
        <v>20</v>
      </c>
      <c r="B27" s="14">
        <f t="shared" si="0"/>
        <v>0.13888888888888892</v>
      </c>
      <c r="C27" s="15" t="str">
        <f>'planning T1'!$C$7</f>
        <v xml:space="preserve">VOIR AVEC LES MAINS </v>
      </c>
      <c r="D27" s="13"/>
      <c r="E27" s="13"/>
      <c r="F27" s="15" t="str">
        <f>'planning T1'!$F$7</f>
        <v>TORBALL H. ANGERS</v>
      </c>
      <c r="G27" s="16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10" workbookViewId="0">
      <selection activeCell="N25" sqref="N25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23" t="str">
        <f>'planning T1'!A1:G1</f>
        <v>CHALLENGE NATIONAL DE TORBALL UNADEV/ANTHV 2017-2018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21.95" customHeight="1">
      <c r="A2" s="126" t="str">
        <f>'planning T1'!A2:G2</f>
        <v>Niveau 2 Féminin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21.95" customHeight="1" thickBot="1">
      <c r="A3" s="129" t="str">
        <f>'planning T1'!A3:G3</f>
        <v>Premier tour : ASCND MARSEILLE, le 24 Février 2018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25" ht="16.5" thickBot="1"/>
    <row r="5" spans="1:25" s="10" customFormat="1" ht="30" customHeight="1" thickBot="1">
      <c r="B5" s="138" t="str">
        <f>'planning T1'!C7</f>
        <v xml:space="preserve">VOIR AVEC LES MAINS </v>
      </c>
      <c r="C5" s="139"/>
      <c r="D5" s="140"/>
      <c r="E5" s="138" t="str">
        <f>'planning T1'!F7</f>
        <v>TORBALL H. ANGERS</v>
      </c>
      <c r="F5" s="139"/>
      <c r="G5" s="140"/>
      <c r="H5" s="138" t="str">
        <f>'planning T1'!C8</f>
        <v>GRENOBLE H.</v>
      </c>
      <c r="I5" s="139"/>
      <c r="J5" s="140"/>
      <c r="K5" s="138" t="str">
        <f>'planning T1'!F8</f>
        <v>CS AVH LYON</v>
      </c>
      <c r="L5" s="139"/>
      <c r="M5" s="140"/>
      <c r="N5" s="138" t="str">
        <f>'planning T1'!C9</f>
        <v>ASCND MARSEILLE</v>
      </c>
      <c r="O5" s="139"/>
      <c r="P5" s="140"/>
    </row>
    <row r="6" spans="1:25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25" s="22" customFormat="1" thickBot="1">
      <c r="A7" s="21">
        <v>1</v>
      </c>
      <c r="B7" s="21" t="str">
        <f>IF(ISBLANK('planning T2'!E8),"",('planning T2'!E8))</f>
        <v/>
      </c>
      <c r="C7" s="21" t="str">
        <f>IF(ISBLANK('planning T2'!D8),"",('planning T2'!D8))</f>
        <v/>
      </c>
      <c r="D7" s="21" t="str">
        <f t="shared" ref="D7:D14" si="0">IF(B7="","",IF(B7&gt;C7,2,1)*IF(B7&lt;C7,0,1))</f>
        <v/>
      </c>
      <c r="E7" s="21" t="str">
        <f>IF(ISBLANK('planning T2'!D8),"",('planning T2'!D8))</f>
        <v/>
      </c>
      <c r="F7" s="21" t="str">
        <f>IF(ISBLANK('planning T2'!E8),"",('planning T2'!E8))</f>
        <v/>
      </c>
      <c r="G7" s="21" t="str">
        <f t="shared" ref="G7:G14" si="1">IF(E7="","",IF(E7&gt;F7,2,1)*IF(E7&lt;F7,0,1))</f>
        <v/>
      </c>
      <c r="H7" s="21" t="str">
        <f>IF(ISBLANK('planning T2'!E9),"",('planning T2'!E9))</f>
        <v/>
      </c>
      <c r="I7" s="21" t="str">
        <f>IF(ISBLANK('planning T2'!D9),"",('planning T2'!D9))</f>
        <v/>
      </c>
      <c r="J7" s="21" t="str">
        <f t="shared" ref="J7:J14" si="2">IF(H7="","",IF(H7&gt;I7,2,1)*IF(H7&lt;I7,0,1))</f>
        <v/>
      </c>
      <c r="K7" s="21" t="str">
        <f>IF(ISBLANK('planning T2'!E7),"",('planning T2'!E7))</f>
        <v/>
      </c>
      <c r="L7" s="21" t="str">
        <f>IF(ISBLANK('planning T2'!D7),"",('planning T2'!D7))</f>
        <v/>
      </c>
      <c r="M7" s="21" t="str">
        <f t="shared" ref="M7:M14" si="3">IF(K7="","",IF(K7&gt;L7,2,1)*IF(K7&lt;L7,0,1))</f>
        <v/>
      </c>
      <c r="N7" s="21" t="str">
        <f>IF(ISBLANK('planning T2'!D7),"",('planning T2'!D7))</f>
        <v/>
      </c>
      <c r="O7" s="21" t="str">
        <f>IF(ISBLANK('planning T2'!E7),"",('planning T2'!E7))</f>
        <v/>
      </c>
      <c r="P7" s="21" t="str">
        <f t="shared" ref="P7:P14" si="4">IF(N7="","",IF(N7&gt;O7,2,1)*IF(N7&lt;O7,0,1))</f>
        <v/>
      </c>
    </row>
    <row r="8" spans="1:25" s="22" customFormat="1" thickBot="1">
      <c r="A8" s="21">
        <v>2</v>
      </c>
      <c r="B8" s="21" t="str">
        <f>IF(ISBLANK('planning T2'!E10),"",('planning T2'!E10))</f>
        <v/>
      </c>
      <c r="C8" s="21" t="str">
        <f>IF(ISBLANK('planning T2'!D10),"",('planning T2'!D10))</f>
        <v/>
      </c>
      <c r="D8" s="21" t="str">
        <f t="shared" si="0"/>
        <v/>
      </c>
      <c r="E8" s="21" t="str">
        <f>IF(ISBLANK('planning T2'!E11),"",('planning T2'!E11))</f>
        <v/>
      </c>
      <c r="F8" s="21" t="str">
        <f>IF(ISBLANK('planning T2'!D11),"",('planning T2'!D11))</f>
        <v/>
      </c>
      <c r="G8" s="21" t="str">
        <f t="shared" si="1"/>
        <v/>
      </c>
      <c r="H8" s="21" t="str">
        <f>IF(ISBLANK('planning T2'!D11),"",('planning T2'!D11))</f>
        <v/>
      </c>
      <c r="I8" s="21" t="str">
        <f>IF(ISBLANK('planning T2'!E11),"",('planning T2'!E11))</f>
        <v/>
      </c>
      <c r="J8" s="21" t="str">
        <f t="shared" si="2"/>
        <v/>
      </c>
      <c r="K8" s="21" t="str">
        <f>IF(ISBLANK('planning T2'!D9),"",('planning T2'!D9))</f>
        <v/>
      </c>
      <c r="L8" s="21" t="str">
        <f>IF(ISBLANK('planning T2'!E9),"",('planning T2'!E9))</f>
        <v/>
      </c>
      <c r="M8" s="21" t="str">
        <f t="shared" si="3"/>
        <v/>
      </c>
      <c r="N8" s="21" t="str">
        <f>IF(ISBLANK('planning T2'!D10),"",('planning T2'!D10))</f>
        <v/>
      </c>
      <c r="O8" s="21" t="str">
        <f>IF(ISBLANK('planning T2'!E10),"",('planning T2'!E10))</f>
        <v/>
      </c>
      <c r="P8" s="21" t="str">
        <f t="shared" si="4"/>
        <v/>
      </c>
    </row>
    <row r="9" spans="1:25" s="22" customFormat="1" thickBot="1">
      <c r="A9" s="21">
        <v>3</v>
      </c>
      <c r="B9" s="21" t="str">
        <f>IF(ISBLANK('planning T2'!D12),"",('planning T2'!D12))</f>
        <v/>
      </c>
      <c r="C9" s="21" t="str">
        <f>IF(ISBLANK('planning T2'!E12),"",('planning T2'!E12))</f>
        <v/>
      </c>
      <c r="D9" s="21" t="str">
        <f t="shared" si="0"/>
        <v/>
      </c>
      <c r="E9" s="21" t="str">
        <f>IF(ISBLANK('planning T2'!E14),"",('planning T2'!E14))</f>
        <v/>
      </c>
      <c r="F9" s="21" t="str">
        <f>IF(ISBLANK('planning T2'!D14),"",('planning T2'!D14))</f>
        <v/>
      </c>
      <c r="G9" s="21" t="str">
        <f t="shared" si="1"/>
        <v/>
      </c>
      <c r="H9" s="21" t="str">
        <f>IF(ISBLANK('planning T2'!D13),"",('planning T2'!D13))</f>
        <v/>
      </c>
      <c r="I9" s="21" t="str">
        <f>IF(ISBLANK('planning T2'!E13),"",('planning T2'!E13))</f>
        <v/>
      </c>
      <c r="J9" s="21" t="str">
        <f t="shared" si="2"/>
        <v/>
      </c>
      <c r="K9" s="21" t="str">
        <f>IF(ISBLANK('planning T2'!E12),"",('planning T2'!E12))</f>
        <v/>
      </c>
      <c r="L9" s="21" t="str">
        <f>IF(ISBLANK('planning T2'!D12),"",('planning T2'!D12))</f>
        <v/>
      </c>
      <c r="M9" s="21" t="str">
        <f t="shared" si="3"/>
        <v/>
      </c>
      <c r="N9" s="21" t="str">
        <f>IF(ISBLANK('planning T2'!E13),"",('planning T2'!E13))</f>
        <v/>
      </c>
      <c r="O9" s="21" t="str">
        <f>IF(ISBLANK('planning T2'!D13),"",('planning T2'!D13))</f>
        <v/>
      </c>
      <c r="P9" s="21" t="str">
        <f t="shared" si="4"/>
        <v/>
      </c>
    </row>
    <row r="10" spans="1:25" s="22" customFormat="1" thickBot="1">
      <c r="A10" s="21">
        <v>4</v>
      </c>
      <c r="B10" s="21" t="str">
        <f>IF(ISBLANK('planning T2'!D15),"",('planning T2'!D15))</f>
        <v/>
      </c>
      <c r="C10" s="21" t="str">
        <f>IF(ISBLANK('planning T2'!E15),"",('planning T2'!E15))</f>
        <v/>
      </c>
      <c r="D10" s="21" t="str">
        <f t="shared" si="0"/>
        <v/>
      </c>
      <c r="E10" s="21" t="str">
        <f>IF(ISBLANK('planning T2'!D16),"",('planning T2'!D16))</f>
        <v/>
      </c>
      <c r="F10" s="21" t="str">
        <f>IF(ISBLANK('planning T2'!E16),"",('planning T2'!E16))</f>
        <v/>
      </c>
      <c r="G10" s="21" t="str">
        <f t="shared" si="1"/>
        <v/>
      </c>
      <c r="H10" s="21" t="str">
        <f>IF(ISBLANK('planning T2'!E15),"",('planning T2'!E15))</f>
        <v/>
      </c>
      <c r="I10" s="21" t="str">
        <f>IF(ISBLANK('planning T2'!D15),"",('planning T2'!D15))</f>
        <v/>
      </c>
      <c r="J10" s="21" t="str">
        <f t="shared" si="2"/>
        <v/>
      </c>
      <c r="K10" s="21" t="str">
        <f>IF(ISBLANK('planning T2'!D14),"",('planning T2'!D14))</f>
        <v/>
      </c>
      <c r="L10" s="21" t="str">
        <f>IF(ISBLANK('planning T2'!E14),"",('planning T2'!E14))</f>
        <v/>
      </c>
      <c r="M10" s="21" t="str">
        <f t="shared" si="3"/>
        <v/>
      </c>
      <c r="N10" s="21" t="str">
        <f>IF(ISBLANK('planning T2'!E16),"",('planning T2'!E16))</f>
        <v/>
      </c>
      <c r="O10" s="21" t="str">
        <f>IF(ISBLANK('planning T2'!D16),"",('planning T2'!D16))</f>
        <v/>
      </c>
      <c r="P10" s="21" t="str">
        <f t="shared" si="4"/>
        <v/>
      </c>
    </row>
    <row r="11" spans="1:25" s="22" customFormat="1" thickBot="1">
      <c r="A11" s="21">
        <v>5</v>
      </c>
      <c r="B11" s="21" t="str">
        <f>IF(ISBLANK('planning T2'!E18),"",('planning T2'!E18))</f>
        <v/>
      </c>
      <c r="C11" s="21" t="str">
        <f>IF(ISBLANK('planning T2'!D18),"",('planning T2'!D18))</f>
        <v/>
      </c>
      <c r="D11" s="21" t="str">
        <f t="shared" si="0"/>
        <v/>
      </c>
      <c r="E11" s="21" t="str">
        <f>IF(ISBLANK('planning T2'!E19),"",('planning T2'!E19))</f>
        <v/>
      </c>
      <c r="F11" s="21" t="str">
        <f>IF(ISBLANK('planning T2'!D19),"",('planning T2'!D19))</f>
        <v/>
      </c>
      <c r="G11" s="21" t="str">
        <f t="shared" si="1"/>
        <v/>
      </c>
      <c r="H11" s="21" t="str">
        <f>IF(ISBLANK('planning T2'!D20),"",('planning T2'!D20))</f>
        <v/>
      </c>
      <c r="I11" s="21" t="str">
        <f>IF(ISBLANK('planning T2'!E20),"",('planning T2'!E20))</f>
        <v/>
      </c>
      <c r="J11" s="21" t="str">
        <f t="shared" si="2"/>
        <v/>
      </c>
      <c r="K11" s="21" t="str">
        <f>IF(ISBLANK('planning T2'!D18),"",('planning T2'!D18))</f>
        <v/>
      </c>
      <c r="L11" s="21" t="str">
        <f>IF(ISBLANK('planning T2'!E18),"",('planning T2'!E18))</f>
        <v/>
      </c>
      <c r="M11" s="21" t="str">
        <f t="shared" si="3"/>
        <v/>
      </c>
      <c r="N11" s="21" t="str">
        <f>IF(ISBLANK('planning T2'!D19),"",('planning T2'!D19))</f>
        <v/>
      </c>
      <c r="O11" s="21" t="str">
        <f>IF(ISBLANK('planning T2'!E19),"",('planning T2'!E19))</f>
        <v/>
      </c>
      <c r="P11" s="21" t="str">
        <f t="shared" si="4"/>
        <v/>
      </c>
    </row>
    <row r="12" spans="1:25" s="22" customFormat="1" thickBot="1">
      <c r="A12" s="21">
        <v>6</v>
      </c>
      <c r="B12" s="21" t="str">
        <f>IF(ISBLANK('planning T2'!E21),"",('planning T2'!E21))</f>
        <v/>
      </c>
      <c r="C12" s="21" t="str">
        <f>IF(ISBLANK('planning T2'!D21),"",('planning T2'!D21))</f>
        <v/>
      </c>
      <c r="D12" s="21" t="str">
        <f t="shared" si="0"/>
        <v/>
      </c>
      <c r="E12" s="21" t="str">
        <f>IF(ISBLANK('planning T2'!D22),"",('planning T2'!D22))</f>
        <v/>
      </c>
      <c r="F12" s="21" t="str">
        <f>IF(ISBLANK('planning T2'!E22),"",('planning T2'!E22))</f>
        <v/>
      </c>
      <c r="G12" s="21" t="str">
        <f t="shared" si="1"/>
        <v/>
      </c>
      <c r="H12" s="21" t="str">
        <f>IF(ISBLANK('planning T2'!E22),"",('planning T2'!E22))</f>
        <v/>
      </c>
      <c r="I12" s="21" t="str">
        <f>IF(ISBLANK('planning T2'!D22),"",('planning T2'!D22))</f>
        <v/>
      </c>
      <c r="J12" s="21" t="str">
        <f t="shared" si="2"/>
        <v/>
      </c>
      <c r="K12" s="21" t="str">
        <f>IF(ISBLANK('planning T2'!E20),"",('planning T2'!E20))</f>
        <v/>
      </c>
      <c r="L12" s="21" t="str">
        <f>IF(ISBLANK('planning T2'!D20),"",('planning T2'!D20))</f>
        <v/>
      </c>
      <c r="M12" s="21" t="str">
        <f t="shared" si="3"/>
        <v/>
      </c>
      <c r="N12" s="21" t="str">
        <f>IF(ISBLANK('planning T2'!D21),"",('planning T2'!D21))</f>
        <v/>
      </c>
      <c r="O12" s="21" t="str">
        <f>IF(ISBLANK('planning T2'!E21),"",('planning T2'!E21))</f>
        <v/>
      </c>
      <c r="P12" s="21" t="str">
        <f t="shared" si="4"/>
        <v/>
      </c>
    </row>
    <row r="13" spans="1:25" s="22" customFormat="1" thickBot="1">
      <c r="A13" s="21">
        <v>7</v>
      </c>
      <c r="B13" s="21" t="str">
        <f>IF(ISBLANK('planning T2'!D24),"",('planning T2'!D24))</f>
        <v/>
      </c>
      <c r="C13" s="21" t="str">
        <f>IF(ISBLANK('planning T2'!E24),"",('planning T2'!E24))</f>
        <v/>
      </c>
      <c r="D13" s="21" t="str">
        <f t="shared" si="0"/>
        <v/>
      </c>
      <c r="E13" s="21" t="str">
        <f>IF(ISBLANK('planning T2'!D25),"",('planning T2'!D25))</f>
        <v/>
      </c>
      <c r="F13" s="21" t="str">
        <f>IF(ISBLANK('planning T2'!E25),"",('planning T2'!E25))</f>
        <v/>
      </c>
      <c r="G13" s="21" t="str">
        <f t="shared" si="1"/>
        <v/>
      </c>
      <c r="H13" s="21" t="str">
        <f>IF(ISBLANK('planning T2'!E24),"",('planning T2'!E24))</f>
        <v/>
      </c>
      <c r="I13" s="21" t="str">
        <f>IF(ISBLANK('planning T2'!D24),"",('planning T2'!D24))</f>
        <v/>
      </c>
      <c r="J13" s="21" t="str">
        <f t="shared" si="2"/>
        <v/>
      </c>
      <c r="K13" s="21" t="str">
        <f>IF(ISBLANK('planning T2'!D23),"",('planning T2'!D23))</f>
        <v/>
      </c>
      <c r="L13" s="21" t="str">
        <f>IF(ISBLANK('planning T2'!E23),"",('planning T2'!E23))</f>
        <v/>
      </c>
      <c r="M13" s="21" t="str">
        <f t="shared" si="3"/>
        <v/>
      </c>
      <c r="N13" s="21" t="str">
        <f>IF(ISBLANK('planning T2'!E23),"",('planning T2'!E23))</f>
        <v/>
      </c>
      <c r="O13" s="21" t="str">
        <f>IF(ISBLANK('planning T2'!D23),"",('planning T2'!D23))</f>
        <v/>
      </c>
      <c r="P13" s="21" t="str">
        <f t="shared" si="4"/>
        <v/>
      </c>
    </row>
    <row r="14" spans="1:25" s="22" customFormat="1" thickBot="1">
      <c r="A14" s="21">
        <v>8</v>
      </c>
      <c r="B14" s="21" t="str">
        <f>IF(ISBLANK('planning T2'!D27),"",('planning T2'!D27))</f>
        <v/>
      </c>
      <c r="C14" s="21" t="str">
        <f>IF(ISBLANK('planning T2'!E27),"",('planning T2'!E27))</f>
        <v/>
      </c>
      <c r="D14" s="21" t="str">
        <f t="shared" si="0"/>
        <v/>
      </c>
      <c r="E14" s="21" t="str">
        <f>IF(ISBLANK('planning T2'!E27),"",('planning T2'!E27))</f>
        <v/>
      </c>
      <c r="F14" s="21" t="str">
        <f>IF(ISBLANK('planning T2'!D27),"",('planning T2'!D27))</f>
        <v/>
      </c>
      <c r="G14" s="21" t="str">
        <f t="shared" si="1"/>
        <v/>
      </c>
      <c r="H14" s="21" t="str">
        <f>IF(ISBLANK('planning T2'!D26),"",('planning T2'!D26))</f>
        <v/>
      </c>
      <c r="I14" s="21" t="str">
        <f>IF(ISBLANK('planning T2'!E26),"",('planning T2'!E26))</f>
        <v/>
      </c>
      <c r="J14" s="21" t="str">
        <f t="shared" si="2"/>
        <v/>
      </c>
      <c r="K14" s="21" t="str">
        <f>IF(ISBLANK('planning T2'!E25),"",('planning T2'!E25))</f>
        <v/>
      </c>
      <c r="L14" s="21" t="str">
        <f>IF(ISBLANK('planning T2'!D25),"",('planning T2'!D25))</f>
        <v/>
      </c>
      <c r="M14" s="21" t="str">
        <f t="shared" si="3"/>
        <v/>
      </c>
      <c r="N14" s="21" t="str">
        <f>IF(ISBLANK('planning T2'!E26),"",('planning T2'!E26))</f>
        <v/>
      </c>
      <c r="O14" s="21" t="str">
        <f>IF(ISBLANK('planning T2'!D26),"",('planning T2'!D26))</f>
        <v/>
      </c>
      <c r="P14" s="21" t="str">
        <f t="shared" si="4"/>
        <v/>
      </c>
    </row>
    <row r="15" spans="1:25" s="17" customFormat="1" ht="50.1" customHeight="1" thickBot="1"/>
    <row r="16" spans="1:25" s="17" customFormat="1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1:16" s="17" customFormat="1" thickBot="1">
      <c r="B17" s="19" t="str">
        <f t="shared" ref="B17:P17" si="5">IF(B7="","",SUM(B7:B14))</f>
        <v/>
      </c>
      <c r="C17" s="19" t="str">
        <f t="shared" si="5"/>
        <v/>
      </c>
      <c r="D17" s="19" t="str">
        <f t="shared" si="5"/>
        <v/>
      </c>
      <c r="E17" s="19" t="str">
        <f t="shared" si="5"/>
        <v/>
      </c>
      <c r="F17" s="19" t="str">
        <f t="shared" si="5"/>
        <v/>
      </c>
      <c r="G17" s="19" t="str">
        <f t="shared" si="5"/>
        <v/>
      </c>
      <c r="H17" s="19" t="str">
        <f t="shared" si="5"/>
        <v/>
      </c>
      <c r="I17" s="19" t="str">
        <f t="shared" si="5"/>
        <v/>
      </c>
      <c r="J17" s="19" t="str">
        <f t="shared" si="5"/>
        <v/>
      </c>
      <c r="K17" s="19" t="str">
        <f t="shared" si="5"/>
        <v/>
      </c>
      <c r="L17" s="19" t="str">
        <f t="shared" si="5"/>
        <v/>
      </c>
      <c r="M17" s="19" t="str">
        <f t="shared" si="5"/>
        <v/>
      </c>
      <c r="N17" s="19" t="str">
        <f t="shared" si="5"/>
        <v/>
      </c>
      <c r="O17" s="19" t="str">
        <f t="shared" si="5"/>
        <v/>
      </c>
      <c r="P17" s="19" t="str">
        <f t="shared" si="5"/>
        <v/>
      </c>
    </row>
    <row r="18" spans="1:16" s="17" customFormat="1" thickBot="1">
      <c r="B18" s="19" t="str">
        <f>IF(B17="","",B17-C17)</f>
        <v/>
      </c>
      <c r="C18" s="19" t="str">
        <f>IF(C17="","",B17/C17)</f>
        <v/>
      </c>
      <c r="D18" s="19"/>
      <c r="E18" s="19" t="str">
        <f>IF(E17="","",E17-F17)</f>
        <v/>
      </c>
      <c r="F18" s="19" t="str">
        <f>IF(F17="","",E17/F17)</f>
        <v/>
      </c>
      <c r="G18" s="19"/>
      <c r="H18" s="19" t="str">
        <f>IF(H17="","",H17-I17)</f>
        <v/>
      </c>
      <c r="I18" s="19" t="str">
        <f>IF(I17="","",H17/I17)</f>
        <v/>
      </c>
      <c r="J18" s="19"/>
      <c r="K18" s="19" t="str">
        <f>IF(K17="","",K17-L17)</f>
        <v/>
      </c>
      <c r="L18" s="19" t="str">
        <f>IF(L17="","",K17/L17)</f>
        <v/>
      </c>
      <c r="M18" s="19"/>
      <c r="N18" s="19" t="str">
        <f>IF(N17="","",N17-O17)</f>
        <v/>
      </c>
      <c r="O18" s="19" t="str">
        <f>IF(O17="","",N17/O17)</f>
        <v/>
      </c>
      <c r="P18" s="19"/>
    </row>
    <row r="19" spans="1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1:16" s="17" customFormat="1" thickBot="1"/>
    <row r="21" spans="1:16" s="17" customFormat="1" thickBot="1">
      <c r="B21" s="18" t="s">
        <v>5</v>
      </c>
      <c r="C21" s="18" t="s">
        <v>6</v>
      </c>
      <c r="D21" s="18" t="s">
        <v>7</v>
      </c>
      <c r="E21" s="18" t="s">
        <v>5</v>
      </c>
      <c r="F21" s="18" t="s">
        <v>6</v>
      </c>
      <c r="G21" s="18" t="s">
        <v>7</v>
      </c>
      <c r="H21" s="18" t="s">
        <v>5</v>
      </c>
      <c r="I21" s="18" t="s">
        <v>6</v>
      </c>
      <c r="J21" s="18" t="s">
        <v>7</v>
      </c>
      <c r="K21" s="18" t="s">
        <v>5</v>
      </c>
      <c r="L21" s="18" t="s">
        <v>6</v>
      </c>
      <c r="M21" s="18" t="s">
        <v>7</v>
      </c>
      <c r="N21" s="18" t="s">
        <v>5</v>
      </c>
      <c r="O21" s="18" t="s">
        <v>6</v>
      </c>
      <c r="P21" s="18" t="s">
        <v>7</v>
      </c>
    </row>
    <row r="22" spans="1:16" ht="16.5" thickBot="1">
      <c r="A22" s="17" t="s">
        <v>27</v>
      </c>
      <c r="B22" s="19">
        <f>'points T1'!B17</f>
        <v>28</v>
      </c>
      <c r="C22" s="19">
        <f>'points T1'!C17</f>
        <v>64</v>
      </c>
      <c r="D22" s="19">
        <f>'points T1'!D17</f>
        <v>4</v>
      </c>
      <c r="E22" s="19">
        <f>'points T1'!E17</f>
        <v>24</v>
      </c>
      <c r="F22" s="19">
        <f>'points T1'!F17</f>
        <v>64</v>
      </c>
      <c r="G22" s="19">
        <f>'points T1'!G17</f>
        <v>3</v>
      </c>
      <c r="H22" s="19">
        <f>'points T1'!H17</f>
        <v>60</v>
      </c>
      <c r="I22" s="19">
        <f>'points T1'!I17</f>
        <v>36</v>
      </c>
      <c r="J22" s="19">
        <f>'points T1'!J17</f>
        <v>10</v>
      </c>
      <c r="K22" s="19">
        <f>'points T1'!K17</f>
        <v>51</v>
      </c>
      <c r="L22" s="19">
        <f>'points T1'!L17</f>
        <v>47</v>
      </c>
      <c r="M22" s="19">
        <f>'points T1'!M17</f>
        <v>9</v>
      </c>
      <c r="N22" s="19">
        <f>'points T1'!N17</f>
        <v>70</v>
      </c>
      <c r="O22" s="19">
        <f>'points T1'!O17</f>
        <v>22</v>
      </c>
      <c r="P22" s="19">
        <f>'points T1'!P17</f>
        <v>14</v>
      </c>
    </row>
    <row r="23" spans="1:16" ht="16.5" thickBot="1">
      <c r="A23" s="17" t="s">
        <v>28</v>
      </c>
      <c r="B23" s="19" t="str">
        <f t="shared" ref="B23:P23" si="6">B17</f>
        <v/>
      </c>
      <c r="C23" s="19" t="str">
        <f t="shared" si="6"/>
        <v/>
      </c>
      <c r="D23" s="19" t="str">
        <f t="shared" si="6"/>
        <v/>
      </c>
      <c r="E23" s="19" t="str">
        <f t="shared" si="6"/>
        <v/>
      </c>
      <c r="F23" s="19" t="str">
        <f t="shared" si="6"/>
        <v/>
      </c>
      <c r="G23" s="19" t="str">
        <f t="shared" si="6"/>
        <v/>
      </c>
      <c r="H23" s="19" t="str">
        <f t="shared" si="6"/>
        <v/>
      </c>
      <c r="I23" s="19" t="str">
        <f t="shared" si="6"/>
        <v/>
      </c>
      <c r="J23" s="19" t="str">
        <f t="shared" si="6"/>
        <v/>
      </c>
      <c r="K23" s="19" t="str">
        <f t="shared" si="6"/>
        <v/>
      </c>
      <c r="L23" s="19" t="str">
        <f t="shared" si="6"/>
        <v/>
      </c>
      <c r="M23" s="19" t="str">
        <f t="shared" si="6"/>
        <v/>
      </c>
      <c r="N23" s="19" t="str">
        <f t="shared" si="6"/>
        <v/>
      </c>
      <c r="O23" s="19" t="str">
        <f t="shared" si="6"/>
        <v/>
      </c>
      <c r="P23" s="19" t="str">
        <f t="shared" si="6"/>
        <v/>
      </c>
    </row>
    <row r="24" spans="1:16" ht="16.5" thickBot="1">
      <c r="A24" s="17" t="s">
        <v>29</v>
      </c>
      <c r="B24" s="19" t="e">
        <f t="shared" ref="B24:P24" si="7">IF(B22="","",B22+B23)</f>
        <v>#VALUE!</v>
      </c>
      <c r="C24" s="19" t="e">
        <f t="shared" si="7"/>
        <v>#VALUE!</v>
      </c>
      <c r="D24" s="19" t="e">
        <f t="shared" si="7"/>
        <v>#VALUE!</v>
      </c>
      <c r="E24" s="19" t="e">
        <f t="shared" si="7"/>
        <v>#VALUE!</v>
      </c>
      <c r="F24" s="19" t="e">
        <f t="shared" si="7"/>
        <v>#VALUE!</v>
      </c>
      <c r="G24" s="19" t="e">
        <f t="shared" si="7"/>
        <v>#VALUE!</v>
      </c>
      <c r="H24" s="19" t="e">
        <f t="shared" si="7"/>
        <v>#VALUE!</v>
      </c>
      <c r="I24" s="19" t="e">
        <f t="shared" si="7"/>
        <v>#VALUE!</v>
      </c>
      <c r="J24" s="19" t="e">
        <f t="shared" si="7"/>
        <v>#VALUE!</v>
      </c>
      <c r="K24" s="19" t="e">
        <f t="shared" si="7"/>
        <v>#VALUE!</v>
      </c>
      <c r="L24" s="19" t="e">
        <f t="shared" si="7"/>
        <v>#VALUE!</v>
      </c>
      <c r="M24" s="19" t="e">
        <f t="shared" si="7"/>
        <v>#VALUE!</v>
      </c>
      <c r="N24" s="19" t="e">
        <f t="shared" si="7"/>
        <v>#VALUE!</v>
      </c>
      <c r="O24" s="19" t="e">
        <f t="shared" si="7"/>
        <v>#VALUE!</v>
      </c>
      <c r="P24" s="19" t="e">
        <f t="shared" si="7"/>
        <v>#VALUE!</v>
      </c>
    </row>
    <row r="25" spans="1:16" ht="16.5" thickBot="1">
      <c r="A25" s="17"/>
      <c r="B25" s="19" t="e">
        <f>IF(B24="","",B24-C24)</f>
        <v>#VALUE!</v>
      </c>
      <c r="C25" s="19" t="e">
        <f>IF(C24="","",B24/C24)</f>
        <v>#VALUE!</v>
      </c>
      <c r="D25" s="19"/>
      <c r="E25" s="19" t="e">
        <f>IF(E24="","",E24-F24)</f>
        <v>#VALUE!</v>
      </c>
      <c r="F25" s="19" t="e">
        <f>IF(F24="","",E24/F24)</f>
        <v>#VALUE!</v>
      </c>
      <c r="G25" s="19"/>
      <c r="H25" s="19" t="e">
        <f>IF(H24="","",H24-I24)</f>
        <v>#VALUE!</v>
      </c>
      <c r="I25" s="19" t="e">
        <f>IF(I24="","",H24/I24)</f>
        <v>#VALUE!</v>
      </c>
      <c r="J25" s="19"/>
      <c r="K25" s="19" t="e">
        <f>IF(K24="","",K24-L24)</f>
        <v>#VALUE!</v>
      </c>
      <c r="L25" s="19" t="e">
        <f>IF(L24="","",K24/L24)</f>
        <v>#VALUE!</v>
      </c>
      <c r="M25" s="19"/>
      <c r="N25" s="19" t="e">
        <f>IF(N24="","",N24-O24)</f>
        <v>#VALUE!</v>
      </c>
      <c r="O25" s="19" t="e">
        <f>IF(O24="","",N24/O24)</f>
        <v>#VALUE!</v>
      </c>
      <c r="P25" s="19"/>
    </row>
    <row r="26" spans="1:16" ht="16.5" thickBot="1">
      <c r="A26" s="17"/>
      <c r="B26" s="18" t="s">
        <v>8</v>
      </c>
      <c r="C26" s="20" t="s">
        <v>9</v>
      </c>
      <c r="D26" s="18" t="s">
        <v>10</v>
      </c>
      <c r="E26" s="18" t="s">
        <v>8</v>
      </c>
      <c r="F26" s="20" t="s">
        <v>9</v>
      </c>
      <c r="G26" s="18" t="s">
        <v>10</v>
      </c>
      <c r="H26" s="18" t="s">
        <v>8</v>
      </c>
      <c r="I26" s="20" t="s">
        <v>9</v>
      </c>
      <c r="J26" s="18" t="s">
        <v>10</v>
      </c>
      <c r="K26" s="18" t="s">
        <v>8</v>
      </c>
      <c r="L26" s="20" t="s">
        <v>9</v>
      </c>
      <c r="M26" s="18" t="s">
        <v>10</v>
      </c>
      <c r="N26" s="18" t="s">
        <v>8</v>
      </c>
      <c r="O26" s="20" t="s">
        <v>9</v>
      </c>
      <c r="P26" s="18" t="s">
        <v>10</v>
      </c>
    </row>
  </sheetData>
  <mergeCells count="8">
    <mergeCell ref="A1:Y1"/>
    <mergeCell ref="A2:Y2"/>
    <mergeCell ref="A3:Y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35" workbookViewId="0">
      <selection activeCell="H48" sqref="H48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60" customHeight="1">
      <c r="A1" s="151" t="str">
        <f>+'planning T1'!A1:G1</f>
        <v>CHALLENGE NATIONAL DE TORBALL UNADEV/ANTHV 2017-2018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30" customHeight="1">
      <c r="A2" s="146" t="str">
        <f>+'planning T1'!A2:G2</f>
        <v>Niveau 2 Féminin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30" customHeight="1" thickBot="1">
      <c r="A3" s="152" t="str">
        <f>+'planning T1'!A3:G3</f>
        <v>Premier tour : ASCND MARSEILLE, le 24 Février 2018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25" customFormat="1" ht="18" customHeight="1">
      <c r="A4" s="92" t="str">
        <f>'planning T1'!C7</f>
        <v xml:space="preserve">VOIR AVEC LES MAINS </v>
      </c>
      <c r="B4" s="93"/>
      <c r="C4" s="94">
        <f>IF(ISBLANK('planning T1'!D7),"",'planning T1'!D7)</f>
        <v>6</v>
      </c>
      <c r="D4" s="24" t="s">
        <v>14</v>
      </c>
      <c r="E4" s="24">
        <f>IF(ISBLANK('planning T1'!E7),"",'planning T1'!E7)</f>
        <v>4</v>
      </c>
      <c r="F4" s="35" t="str">
        <f>'planning T1'!F7</f>
        <v>TORBALL H. ANGERS</v>
      </c>
      <c r="G4" s="95"/>
      <c r="H4" s="95"/>
      <c r="I4" s="95"/>
      <c r="J4" s="96"/>
    </row>
    <row r="5" spans="1:10" s="25" customFormat="1" ht="18" customHeight="1">
      <c r="A5" s="44" t="str">
        <f>'planning T1'!C8</f>
        <v>GRENOBLE H.</v>
      </c>
      <c r="B5" s="26"/>
      <c r="C5" s="27">
        <f>IF(ISBLANK('planning T1'!D8),"",'planning T1'!D8)</f>
        <v>9</v>
      </c>
      <c r="D5" s="28" t="s">
        <v>14</v>
      </c>
      <c r="E5" s="28">
        <f>IF(ISBLANK('planning T1'!E8),"",'planning T1'!E8)</f>
        <v>6</v>
      </c>
      <c r="F5" s="34" t="str">
        <f>'planning T1'!F8</f>
        <v>CS AVH LYON</v>
      </c>
      <c r="G5" s="45"/>
      <c r="H5" s="45"/>
      <c r="I5" s="45"/>
      <c r="J5" s="46"/>
    </row>
    <row r="6" spans="1:10" s="25" customFormat="1" ht="18" customHeight="1">
      <c r="A6" s="44" t="str">
        <f>'planning T1'!C9</f>
        <v>ASCND MARSEILLE</v>
      </c>
      <c r="B6" s="26"/>
      <c r="C6" s="27">
        <f>IF(ISBLANK('planning T1'!D9),"",'planning T1'!D9)</f>
        <v>10</v>
      </c>
      <c r="D6" s="28" t="s">
        <v>14</v>
      </c>
      <c r="E6" s="28">
        <f>IF(ISBLANK('planning T1'!E9),"",'planning T1'!E9)</f>
        <v>2</v>
      </c>
      <c r="F6" s="34" t="str">
        <f>'planning T1'!F9</f>
        <v xml:space="preserve">VOIR AVEC LES MAINS </v>
      </c>
      <c r="G6" s="45"/>
      <c r="H6" s="45"/>
      <c r="I6" s="45"/>
      <c r="J6" s="46"/>
    </row>
    <row r="7" spans="1:10" s="25" customFormat="1" ht="18" customHeight="1">
      <c r="A7" s="44" t="str">
        <f>'planning T1'!C10</f>
        <v>GRENOBLE H.</v>
      </c>
      <c r="B7" s="26"/>
      <c r="C7" s="27">
        <f>IF(ISBLANK('planning T1'!D10),"",'planning T1'!D10)</f>
        <v>10</v>
      </c>
      <c r="D7" s="28" t="s">
        <v>14</v>
      </c>
      <c r="E7" s="28">
        <f>IF(ISBLANK('planning T1'!E10),"",'planning T1'!E10)</f>
        <v>0</v>
      </c>
      <c r="F7" s="34" t="str">
        <f>'planning T1'!F10</f>
        <v>TORBALL H. ANGERS</v>
      </c>
      <c r="G7" s="45"/>
      <c r="H7" s="45"/>
      <c r="I7" s="45"/>
      <c r="J7" s="46"/>
    </row>
    <row r="8" spans="1:10" s="25" customFormat="1" ht="18" customHeight="1">
      <c r="A8" s="44" t="str">
        <f>'planning T1'!C11</f>
        <v>CS AVH LYON</v>
      </c>
      <c r="B8" s="26"/>
      <c r="C8" s="27">
        <f>IF(ISBLANK('planning T1'!D11),"",'planning T1'!D11)</f>
        <v>6</v>
      </c>
      <c r="D8" s="28" t="s">
        <v>14</v>
      </c>
      <c r="E8" s="28">
        <f>IF(ISBLANK('planning T1'!E11),"",'planning T1'!E11)</f>
        <v>4</v>
      </c>
      <c r="F8" s="34" t="str">
        <f>'planning T1'!F11</f>
        <v>ASCND MARSEILLE</v>
      </c>
      <c r="G8" s="45"/>
      <c r="H8" s="45"/>
      <c r="I8" s="45"/>
      <c r="J8" s="46"/>
    </row>
    <row r="9" spans="1:10" s="25" customFormat="1" ht="18" customHeight="1">
      <c r="A9" s="51" t="str">
        <f>'planning T1'!C12</f>
        <v xml:space="preserve">VOIR AVEC LES MAINS </v>
      </c>
      <c r="B9" s="26"/>
      <c r="C9" s="27">
        <f>IF(ISBLANK('planning T1'!D12),"",'planning T1'!D12)</f>
        <v>0</v>
      </c>
      <c r="D9" s="28" t="s">
        <v>14</v>
      </c>
      <c r="E9" s="28">
        <f>IF(ISBLANK('planning T1'!E12),"",'planning T1'!E12)</f>
        <v>10</v>
      </c>
      <c r="F9" s="34" t="str">
        <f>'planning T1'!F12</f>
        <v>GRENOBLE H.</v>
      </c>
      <c r="G9" s="45"/>
      <c r="H9" s="45"/>
      <c r="I9" s="45"/>
      <c r="J9" s="46"/>
    </row>
    <row r="10" spans="1:10" s="25" customFormat="1" ht="18" customHeight="1">
      <c r="A10" s="44" t="str">
        <f>'planning T1'!C13</f>
        <v>TORBALL H. ANGERS</v>
      </c>
      <c r="B10" s="26"/>
      <c r="C10" s="27">
        <f>IF(ISBLANK('planning T1'!D13),"",'planning T1'!D13)</f>
        <v>0</v>
      </c>
      <c r="D10" s="28" t="s">
        <v>14</v>
      </c>
      <c r="E10" s="28">
        <f>IF(ISBLANK('planning T1'!E13),"",'planning T1'!E13)</f>
        <v>10</v>
      </c>
      <c r="F10" s="34" t="str">
        <f>'planning T1'!F13</f>
        <v>ASCND MARSEILLE</v>
      </c>
      <c r="G10" s="45"/>
      <c r="H10" s="45"/>
      <c r="I10" s="45"/>
      <c r="J10" s="46"/>
    </row>
    <row r="11" spans="1:10" s="25" customFormat="1" ht="18" customHeight="1">
      <c r="A11" s="44" t="str">
        <f>'planning T1'!C14</f>
        <v>CS AVH LYON</v>
      </c>
      <c r="B11" s="26"/>
      <c r="C11" s="27">
        <f>IF(ISBLANK('planning T1'!D14),"",'planning T1'!D14)</f>
        <v>10</v>
      </c>
      <c r="D11" s="28" t="s">
        <v>14</v>
      </c>
      <c r="E11" s="28">
        <f>IF(ISBLANK('planning T1'!E14),"",'planning T1'!E14)</f>
        <v>1</v>
      </c>
      <c r="F11" s="34" t="str">
        <f>'planning T1'!F14</f>
        <v xml:space="preserve">VOIR AVEC LES MAINS </v>
      </c>
      <c r="G11" s="45"/>
      <c r="H11" s="45"/>
      <c r="I11" s="45"/>
      <c r="J11" s="46"/>
    </row>
    <row r="12" spans="1:10" s="25" customFormat="1" ht="18" customHeight="1">
      <c r="A12" s="44" t="str">
        <f>'planning T1'!C15</f>
        <v>ASCND MARSEILLE</v>
      </c>
      <c r="B12" s="26"/>
      <c r="C12" s="27">
        <f>IF(ISBLANK('planning T1'!D15),"",'planning T1'!D15)</f>
        <v>7</v>
      </c>
      <c r="D12" s="28" t="s">
        <v>14</v>
      </c>
      <c r="E12" s="28">
        <f>IF(ISBLANK('planning T1'!E15),"",'planning T1'!E15)</f>
        <v>6</v>
      </c>
      <c r="F12" s="38" t="str">
        <f>'planning T1'!F15</f>
        <v>GRENOBLE H.</v>
      </c>
      <c r="G12" s="45"/>
      <c r="H12" s="45"/>
      <c r="I12" s="45"/>
      <c r="J12" s="46"/>
    </row>
    <row r="13" spans="1:10" s="25" customFormat="1" ht="18" customHeight="1" thickBot="1">
      <c r="A13" s="110" t="str">
        <f>'planning T1'!C16</f>
        <v>TORBALL H. ANGERS</v>
      </c>
      <c r="B13" s="111"/>
      <c r="C13" s="112">
        <f>IF(ISBLANK('planning T1'!D16),"",'planning T1'!D16)</f>
        <v>6</v>
      </c>
      <c r="D13" s="102" t="s">
        <v>14</v>
      </c>
      <c r="E13" s="102">
        <f>IF(ISBLANK('planning T1'!E16),"",'planning T1'!E16)</f>
        <v>6</v>
      </c>
      <c r="F13" s="97" t="str">
        <f>'planning T1'!F16</f>
        <v>CS AVH LYON</v>
      </c>
      <c r="G13" s="49"/>
      <c r="H13" s="49"/>
      <c r="I13" s="49"/>
      <c r="J13" s="50"/>
    </row>
    <row r="14" spans="1:10" s="25" customFormat="1" ht="18" customHeight="1" thickBot="1">
      <c r="A14" s="148" t="s">
        <v>26</v>
      </c>
      <c r="B14" s="149"/>
      <c r="C14" s="149"/>
      <c r="D14" s="149"/>
      <c r="E14" s="149"/>
      <c r="F14" s="149"/>
      <c r="G14" s="113"/>
      <c r="H14" s="113"/>
      <c r="I14" s="113"/>
      <c r="J14" s="114"/>
    </row>
    <row r="15" spans="1:10" s="25" customFormat="1" ht="18" customHeight="1">
      <c r="A15" s="51" t="str">
        <f>'planning T1'!C18</f>
        <v>GRENOBLE H.</v>
      </c>
      <c r="B15" s="52"/>
      <c r="C15" s="53">
        <f>IF(ISBLANK('planning T1'!D18),"",'planning T1'!D18)</f>
        <v>9</v>
      </c>
      <c r="D15" s="54" t="s">
        <v>14</v>
      </c>
      <c r="E15" s="54">
        <f>IF(ISBLANK('planning T1'!E18),"",'planning T1'!E18)</f>
        <v>4</v>
      </c>
      <c r="F15" s="35" t="str">
        <f>'planning T1'!F18</f>
        <v xml:space="preserve">VOIR AVEC LES MAINS </v>
      </c>
      <c r="G15" s="95"/>
      <c r="H15" s="95"/>
      <c r="I15" s="95"/>
      <c r="J15" s="57"/>
    </row>
    <row r="16" spans="1:10" s="25" customFormat="1" ht="18" customHeight="1">
      <c r="A16" s="47" t="str">
        <f>'planning T1'!C19</f>
        <v>CS AVH LYON</v>
      </c>
      <c r="B16" s="26"/>
      <c r="C16" s="27">
        <f>IF(ISBLANK('planning T1'!D19),"",'planning T1'!D19)</f>
        <v>11</v>
      </c>
      <c r="D16" s="28" t="s">
        <v>14</v>
      </c>
      <c r="E16" s="28">
        <f>IF(ISBLANK('planning T1'!E19),"",'planning T1'!E19)</f>
        <v>4</v>
      </c>
      <c r="F16" s="34" t="str">
        <f>'planning T1'!F19</f>
        <v>TORBALL H. ANGERS</v>
      </c>
      <c r="G16" s="45"/>
      <c r="H16" s="45"/>
      <c r="I16" s="45"/>
      <c r="J16" s="46"/>
    </row>
    <row r="17" spans="1:10" s="25" customFormat="1" ht="18" customHeight="1">
      <c r="A17" s="51" t="str">
        <f>'planning T1'!C20</f>
        <v xml:space="preserve">VOIR AVEC LES MAINS </v>
      </c>
      <c r="B17" s="26"/>
      <c r="C17" s="27">
        <f>IF(ISBLANK('planning T1'!D20),"",'planning T1'!D20)</f>
        <v>0</v>
      </c>
      <c r="D17" s="28" t="s">
        <v>14</v>
      </c>
      <c r="E17" s="28">
        <f>IF(ISBLANK('planning T1'!E20),"",'planning T1'!E20)</f>
        <v>10</v>
      </c>
      <c r="F17" s="34" t="str">
        <f>'planning T1'!F20</f>
        <v>ASCND MARSEILLE</v>
      </c>
      <c r="G17" s="45"/>
      <c r="H17" s="45"/>
      <c r="I17" s="45"/>
      <c r="J17" s="46"/>
    </row>
    <row r="18" spans="1:10" s="25" customFormat="1" ht="18" customHeight="1">
      <c r="A18" s="44" t="str">
        <f>'planning T1'!C21</f>
        <v>GRENOBLE H.</v>
      </c>
      <c r="B18" s="26"/>
      <c r="C18" s="27">
        <f>IF(ISBLANK('planning T1'!D21),"",'planning T1'!D21)</f>
        <v>6</v>
      </c>
      <c r="D18" s="28" t="s">
        <v>14</v>
      </c>
      <c r="E18" s="28">
        <f>IF(ISBLANK('planning T1'!E21),"",'planning T1'!E21)</f>
        <v>2</v>
      </c>
      <c r="F18" s="34" t="str">
        <f>'planning T1'!F21</f>
        <v>TORBALL H. ANGERS</v>
      </c>
      <c r="G18" s="45"/>
      <c r="H18" s="45"/>
      <c r="I18" s="45"/>
      <c r="J18" s="46"/>
    </row>
    <row r="19" spans="1:10" s="25" customFormat="1" ht="18" customHeight="1">
      <c r="A19" s="44" t="str">
        <f>'planning T1'!C22</f>
        <v>ASCND MARSEILLE</v>
      </c>
      <c r="B19" s="26"/>
      <c r="C19" s="27">
        <f>IF(ISBLANK('planning T1'!D22),"",'planning T1'!D22)</f>
        <v>9</v>
      </c>
      <c r="D19" s="28" t="s">
        <v>14</v>
      </c>
      <c r="E19" s="28">
        <f>IF(ISBLANK('planning T1'!E22),"",'planning T1'!E22)</f>
        <v>1</v>
      </c>
      <c r="F19" s="34" t="str">
        <f>'planning T1'!F22</f>
        <v>CS AVH LYON</v>
      </c>
      <c r="G19" s="45"/>
      <c r="H19" s="45"/>
      <c r="I19" s="45"/>
      <c r="J19" s="46"/>
    </row>
    <row r="20" spans="1:10" s="25" customFormat="1" ht="18" customHeight="1">
      <c r="A20" s="44" t="str">
        <f>'planning T1'!C23</f>
        <v>TORBALL H. ANGERS</v>
      </c>
      <c r="B20" s="26"/>
      <c r="C20" s="27">
        <f>IF(ISBLANK('planning T1'!D23),"",'planning T1'!D23)</f>
        <v>7</v>
      </c>
      <c r="D20" s="28" t="s">
        <v>14</v>
      </c>
      <c r="E20" s="28">
        <f>IF(ISBLANK('planning T1'!E23),"",'planning T1'!E23)</f>
        <v>5</v>
      </c>
      <c r="F20" s="34" t="str">
        <f>'planning T1'!F23</f>
        <v xml:space="preserve">VOIR AVEC LES MAINS </v>
      </c>
      <c r="G20" s="45"/>
      <c r="H20" s="45"/>
      <c r="I20" s="45"/>
      <c r="J20" s="46"/>
    </row>
    <row r="21" spans="1:10" s="25" customFormat="1" ht="18" customHeight="1">
      <c r="A21" s="47" t="str">
        <f>'planning T1'!C24</f>
        <v>ASCND MARSEILLE</v>
      </c>
      <c r="B21" s="26"/>
      <c r="C21" s="27">
        <f>IF(ISBLANK('planning T1'!D24),"",'planning T1'!D24)</f>
        <v>10</v>
      </c>
      <c r="D21" s="28" t="s">
        <v>14</v>
      </c>
      <c r="E21" s="28">
        <f>IF(ISBLANK('planning T1'!E24),"",'planning T1'!E24)</f>
        <v>6</v>
      </c>
      <c r="F21" s="34" t="str">
        <f>'planning T1'!F24</f>
        <v>GRENOBLE H.</v>
      </c>
      <c r="G21" s="45"/>
      <c r="H21" s="45"/>
      <c r="I21" s="45"/>
      <c r="J21" s="46"/>
    </row>
    <row r="22" spans="1:10" s="25" customFormat="1" ht="18" customHeight="1">
      <c r="A22" s="51" t="str">
        <f>'planning T1'!C25</f>
        <v xml:space="preserve">VOIR AVEC LES MAINS </v>
      </c>
      <c r="B22" s="26"/>
      <c r="C22" s="27">
        <f>IF(ISBLANK('planning T1'!D25),"",'planning T1'!D25)</f>
        <v>10</v>
      </c>
      <c r="D22" s="28" t="s">
        <v>14</v>
      </c>
      <c r="E22" s="28">
        <f>IF(ISBLANK('planning T1'!E25),"",'planning T1'!E25)</f>
        <v>4</v>
      </c>
      <c r="F22" s="34" t="str">
        <f>'planning T1'!F25</f>
        <v>CS AVH LYON</v>
      </c>
      <c r="G22" s="45"/>
      <c r="H22" s="45"/>
      <c r="I22" s="45"/>
      <c r="J22" s="46"/>
    </row>
    <row r="23" spans="1:10" s="25" customFormat="1" ht="18" customHeight="1">
      <c r="A23" s="44" t="str">
        <f>'planning T1'!C26</f>
        <v>TORBALL H. ANGERS</v>
      </c>
      <c r="B23" s="26"/>
      <c r="C23" s="27">
        <f>IF(ISBLANK('planning T1'!D26),"",'planning T1'!D26)</f>
        <v>1</v>
      </c>
      <c r="D23" s="28" t="s">
        <v>14</v>
      </c>
      <c r="E23" s="28">
        <f>IF(ISBLANK('planning T1'!E26),"",'planning T1'!E26)</f>
        <v>10</v>
      </c>
      <c r="F23" s="34" t="str">
        <f>'planning T1'!F26</f>
        <v>ASCND MARSEILLE</v>
      </c>
      <c r="G23" s="45"/>
      <c r="H23" s="45"/>
      <c r="I23" s="45"/>
      <c r="J23" s="46"/>
    </row>
    <row r="24" spans="1:10" s="25" customFormat="1" ht="18" customHeight="1" thickBot="1">
      <c r="A24" s="48" t="str">
        <f>'planning T1'!C27</f>
        <v>CS AVH LYON</v>
      </c>
      <c r="B24" s="30"/>
      <c r="C24" s="31">
        <f>IF(ISBLANK('planning T1'!D27),"",'planning T1'!D27)</f>
        <v>7</v>
      </c>
      <c r="D24" s="32" t="s">
        <v>14</v>
      </c>
      <c r="E24" s="32">
        <f>IF(ISBLANK('planning T1'!E27),"",'planning T1'!E27)</f>
        <v>4</v>
      </c>
      <c r="F24" s="97" t="str">
        <f>'planning T1'!F27</f>
        <v>GRENOBLE H.</v>
      </c>
      <c r="G24" s="49"/>
      <c r="H24" s="49"/>
      <c r="I24" s="49"/>
      <c r="J24" s="50"/>
    </row>
    <row r="25" spans="1:10" s="86" customFormat="1" ht="60" customHeight="1" thickBot="1">
      <c r="A25" s="153" t="s">
        <v>15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ht="30" customHeight="1" thickBot="1">
      <c r="A26" s="74" t="s">
        <v>16</v>
      </c>
      <c r="B26" s="108" t="s">
        <v>17</v>
      </c>
      <c r="C26" s="109" t="s">
        <v>18</v>
      </c>
      <c r="D26" s="109" t="s">
        <v>11</v>
      </c>
      <c r="E26" s="109" t="s">
        <v>12</v>
      </c>
      <c r="F26" s="109" t="s">
        <v>13</v>
      </c>
      <c r="G26" s="109" t="s">
        <v>22</v>
      </c>
      <c r="H26" s="109" t="s">
        <v>23</v>
      </c>
      <c r="I26" s="76" t="s">
        <v>24</v>
      </c>
      <c r="J26" s="98" t="s">
        <v>25</v>
      </c>
    </row>
    <row r="27" spans="1:10" s="25" customFormat="1" ht="18" customHeight="1" thickBot="1">
      <c r="A27" s="99" t="str">
        <f>'planning T1'!$C$7</f>
        <v xml:space="preserve">VOIR AVEC LES MAINS </v>
      </c>
      <c r="B27" s="80">
        <f>'points T1'!$D$17</f>
        <v>4</v>
      </c>
      <c r="C27" s="81">
        <f>SUM(D27:F27)</f>
        <v>8</v>
      </c>
      <c r="D27" s="81">
        <f>IF('points T1'!$D$7=2,1,0)+IF('points T1'!$D$8=2,1,0)+IF('points T1'!$D$9=2,1,0)+IF('points T1'!$D$10=2,1,0)+IF('points T1'!$D$11=2,1,0)+IF('points T1'!$D$12=2,1,0)+IF('points T1'!$D$13=2,1,0)+IF('points T1'!$D$14=2,1,0)</f>
        <v>2</v>
      </c>
      <c r="E27" s="81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81">
        <f>IF('points T1'!$D$7=0,1,0)+IF('points T1'!$D$8=0,1,0)+IF('points T1'!$D$9=0,1,0)+IF('points T1'!$D$10=0,1,0)+IF('points T1'!$D$11=0,1,0)+IF('points T1'!$D$12=0,1,0)+IF('points T1'!$D$13=0,1,0)+IF('points T1'!$D$14=0,1,0)</f>
        <v>6</v>
      </c>
      <c r="G27" s="80">
        <f>'points T1'!$B$17</f>
        <v>28</v>
      </c>
      <c r="H27" s="80">
        <f>'points T1'!$C$17</f>
        <v>64</v>
      </c>
      <c r="I27" s="104">
        <f>G27-H27</f>
        <v>-36</v>
      </c>
      <c r="J27" s="105">
        <f>G27/H27</f>
        <v>0.4375</v>
      </c>
    </row>
    <row r="28" spans="1:10" s="25" customFormat="1" ht="18" customHeight="1" thickBot="1">
      <c r="A28" s="99" t="str">
        <f>'planning T1'!$F$7</f>
        <v>TORBALL H. ANGERS</v>
      </c>
      <c r="B28" s="80">
        <f>'points T1'!$G$17</f>
        <v>3</v>
      </c>
      <c r="C28" s="81">
        <f>SUM(D28:F28)</f>
        <v>8</v>
      </c>
      <c r="D28" s="81">
        <f>IF('points T1'!$G$7=2,1,0)+IF('points T1'!$G$8=2,1,0)+IF('points T1'!$G$9=2,1,0)+IF('points T1'!$G$10=2,1,0)+IF('points T1'!$G$11=2,1,0)+IF('points T1'!$G$12=2,1,0)+IF('points T1'!$G$13=2,1,0)+IF('points T1'!$G$14=2,1,0)</f>
        <v>1</v>
      </c>
      <c r="E28" s="81">
        <f>IF('points T1'!$G$7=1,1,0)+IF('points T1'!$G$8=1,1,0)+IF('points T1'!$G$9=1,1,0)+IF('points T1'!$G$10=1,1,0)+IF('points T1'!$G$11=1,1,0)+IF('points T1'!$G$12=1,1,0)+IF('points T1'!$G$13=1,1,0)+IF('points T1'!$G$14=1,1,0)</f>
        <v>1</v>
      </c>
      <c r="F28" s="81">
        <f>IF('points T1'!$G$7=0,1,0)+IF('points T1'!$G$8=0,1,0)+IF('points T1'!$G$9=0,1,0)+IF('points T1'!$G$10=0,1,0)+IF('points T1'!$G$11=0,1,0)+IF('points T1'!$G$12=0,1,0)+IF('points T1'!$G$13=0,1,0)+IF('points T1'!$G$14=0,1,0)</f>
        <v>6</v>
      </c>
      <c r="G28" s="80">
        <f>'points T1'!$E$17</f>
        <v>24</v>
      </c>
      <c r="H28" s="80">
        <f>'points T1'!$F$17</f>
        <v>64</v>
      </c>
      <c r="I28" s="104">
        <f>G28-H28</f>
        <v>-40</v>
      </c>
      <c r="J28" s="105">
        <f>G28/H28</f>
        <v>0.375</v>
      </c>
    </row>
    <row r="29" spans="1:10" s="25" customFormat="1" ht="18" customHeight="1" thickBot="1">
      <c r="A29" s="99" t="str">
        <f>'planning T1'!$C$8</f>
        <v>GRENOBLE H.</v>
      </c>
      <c r="B29" s="80">
        <f>'points T1'!$J$17</f>
        <v>10</v>
      </c>
      <c r="C29" s="81">
        <f>SUM(D29:F29)</f>
        <v>8</v>
      </c>
      <c r="D29" s="81">
        <f>IF('points T1'!$J$7=2,1,0)+IF('points T1'!$J$8=2,1,0)+IF('points T1'!$J$9=2,1,0)+IF('points T1'!$J$10=2,1,0)+IF('points T1'!$J$11=2,1,0)+IF('points T1'!$J$12=2,1,0)+IF('points T1'!$J$13=2,1,0)+IF('points T1'!$J$14=2,1,0)</f>
        <v>5</v>
      </c>
      <c r="E29" s="81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9" s="81">
        <f>IF('points T1'!$J$7=0,1,0)+IF('points T1'!$J$8=0,1,0)+IF('points T1'!$J$9=0,1,0)+IF('points T1'!$J$10=0,1,0)+IF('points T1'!$J$11=0,1,0)+IF('points T1'!$J$12=0,1,0)+IF('points T1'!$J$13=0,1,0)+IF('points T1'!$J$14=0,1,0)</f>
        <v>3</v>
      </c>
      <c r="G29" s="80">
        <f>'points T1'!$H$17</f>
        <v>60</v>
      </c>
      <c r="H29" s="80">
        <f>'points T1'!$I$17</f>
        <v>36</v>
      </c>
      <c r="I29" s="104">
        <f>G29-H29</f>
        <v>24</v>
      </c>
      <c r="J29" s="105">
        <f>G29/H29</f>
        <v>1.6666666666666667</v>
      </c>
    </row>
    <row r="30" spans="1:10" s="25" customFormat="1" ht="18" customHeight="1" thickBot="1">
      <c r="A30" s="99" t="str">
        <f>'planning T1'!$F$8</f>
        <v>CS AVH LYON</v>
      </c>
      <c r="B30" s="80">
        <f>'points T1'!$M$17</f>
        <v>9</v>
      </c>
      <c r="C30" s="81">
        <f>SUM(D30:F30)</f>
        <v>8</v>
      </c>
      <c r="D30" s="81">
        <f>IF('points T1'!$M$7=2,1,0)+IF('points T1'!$M$8=2,1,0)+IF('points T1'!$M$9=2,1,0)+IF('points T1'!$M$10=2,1,0)+IF('points T1'!$M$11=2,1,0)+IF('points T1'!$M$12=2,1,0)+IF('points T1'!$M$13=2,1,0)+IF('points T1'!$M$14=2,1,0)</f>
        <v>4</v>
      </c>
      <c r="E30" s="81">
        <f>IF('points T1'!$M$7=1,1,0)+IF('points T1'!$M$8=1,1,0)+IF('points T1'!$M$9=1,1,0)+IF('points T1'!$M$10=1,1,0)+IF('points T1'!$M$11=1,1,0)+IF('points T1'!$M$12=1,1,0)+IF('points T1'!$M$13=1,1,0)+IF('points T1'!$M$14=1,1,0)</f>
        <v>1</v>
      </c>
      <c r="F30" s="81">
        <f>IF('points T1'!$M$7=0,1,0)+IF('points T1'!$M$8=0,1,0)+IF('points T1'!$M$9=0,1,0)+IF('points T1'!$M$10=0,1,0)+IF('points T1'!$M$11=0,1,0)+IF('points T1'!$M$12=0,1,0)+IF('points T1'!$M$13=0,1,0)+IF('points T1'!$M$14=0,1,0)</f>
        <v>3</v>
      </c>
      <c r="G30" s="80">
        <f>'points T1'!$K$17</f>
        <v>51</v>
      </c>
      <c r="H30" s="80">
        <f>'points T1'!$L$17</f>
        <v>47</v>
      </c>
      <c r="I30" s="104">
        <f>G30-H30</f>
        <v>4</v>
      </c>
      <c r="J30" s="105">
        <f>G30/H30</f>
        <v>1.0851063829787233</v>
      </c>
    </row>
    <row r="31" spans="1:10" s="25" customFormat="1" ht="18" customHeight="1" thickBot="1">
      <c r="A31" s="99" t="str">
        <f>'planning T1'!$C$9</f>
        <v>ASCND MARSEILLE</v>
      </c>
      <c r="B31" s="80">
        <f>'points T1'!$P$17</f>
        <v>14</v>
      </c>
      <c r="C31" s="81">
        <f>SUM(D31:F31)</f>
        <v>8</v>
      </c>
      <c r="D31" s="81">
        <f>IF('points T1'!$P$7=2,1,0)+IF('points T1'!$P$8=2,1,0)+IF('points T1'!$P$9=2,1,0)+IF('points T1'!$P$10=2,1,0)+IF('points T1'!$P$11=2,1,0)+IF('points T1'!$P$12=2,1,0)+IF('points T1'!$P$13=2,1,0)+IF('points T1'!$P$14=2,1,0)</f>
        <v>7</v>
      </c>
      <c r="E31" s="81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81">
        <f>IF('points T1'!$P$7=0,1,0)+IF('points T1'!$P$8=0,1,0)+IF('points T1'!$P$9=0,1,0)+IF('points T1'!$P$10=0,1,0)+IF('points T1'!$P$11=0,1,0)+IF('points T1'!$P$12=0,1,0)+IF('points T1'!$P$13=0,1,0)+IF('points T1'!$P$14=0,1,0)</f>
        <v>1</v>
      </c>
      <c r="G31" s="80">
        <f>'points T1'!$N$17</f>
        <v>70</v>
      </c>
      <c r="H31" s="80">
        <f>'points T1'!$O$17</f>
        <v>22</v>
      </c>
      <c r="I31" s="104">
        <f>G31-H31</f>
        <v>48</v>
      </c>
      <c r="J31" s="105">
        <f>G31/H31</f>
        <v>3.1818181818181817</v>
      </c>
    </row>
    <row r="32" spans="1:10" s="25" customFormat="1" ht="18" customHeight="1" thickBot="1">
      <c r="A32" s="106" t="s">
        <v>19</v>
      </c>
      <c r="B32" s="80">
        <f t="shared" ref="B32:I32" si="0">SUM(B27:B31)</f>
        <v>40</v>
      </c>
      <c r="C32" s="81">
        <f t="shared" si="0"/>
        <v>40</v>
      </c>
      <c r="D32" s="81">
        <f t="shared" si="0"/>
        <v>19</v>
      </c>
      <c r="E32" s="81">
        <f t="shared" si="0"/>
        <v>2</v>
      </c>
      <c r="F32" s="81">
        <f t="shared" si="0"/>
        <v>19</v>
      </c>
      <c r="G32" s="81">
        <f t="shared" si="0"/>
        <v>233</v>
      </c>
      <c r="H32" s="81">
        <f t="shared" si="0"/>
        <v>233</v>
      </c>
      <c r="I32" s="81">
        <f t="shared" si="0"/>
        <v>0</v>
      </c>
      <c r="J32" s="81"/>
    </row>
    <row r="33" spans="1:10" s="25" customFormat="1" ht="60" customHeight="1">
      <c r="A33" s="147" t="str">
        <f>'planning T1'!A1:G1</f>
        <v>CHALLENGE NATIONAL DE TORBALL UNADEV/ANTHV 2017-2018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s="25" customFormat="1" ht="30" customHeight="1">
      <c r="A34" s="146" t="str">
        <f>'planning T2'!A2:G2</f>
        <v>Niveau 2 Féminin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s="25" customFormat="1" ht="30" customHeight="1" thickBot="1">
      <c r="A35" s="146" t="str">
        <f>'planning T2'!A3:G3</f>
        <v>Second tour : ?? , le ??/??/2018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s="25" customFormat="1" ht="18" customHeight="1">
      <c r="A36" s="92" t="str">
        <f>'planning T1'!$C$9</f>
        <v>ASCND MARSEILLE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CS AVH LYON</v>
      </c>
      <c r="G36" s="36"/>
      <c r="H36" s="36"/>
      <c r="I36" s="36"/>
      <c r="J36" s="37"/>
    </row>
    <row r="37" spans="1:10" s="25" customFormat="1" ht="18" customHeight="1">
      <c r="A37" s="44" t="str">
        <f>'planning T1'!$F$7</f>
        <v>TORBALL H. ANGERS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4" t="str">
        <f>'planning T1'!$C$7</f>
        <v xml:space="preserve">VOIR AVEC LES MAINS </v>
      </c>
      <c r="G37" s="39"/>
      <c r="H37" s="39"/>
      <c r="I37" s="39"/>
      <c r="J37" s="40"/>
    </row>
    <row r="38" spans="1:10" s="25" customFormat="1" ht="18" customHeight="1">
      <c r="A38" s="44" t="str">
        <f>'planning T1'!$F$8</f>
        <v>CS AVH LYON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4" t="str">
        <f>'planning T1'!$C$8</f>
        <v>GRENOBLE H.</v>
      </c>
      <c r="G38" s="39"/>
      <c r="H38" s="39"/>
      <c r="I38" s="39"/>
      <c r="J38" s="40"/>
    </row>
    <row r="39" spans="1:10" s="25" customFormat="1" ht="18" customHeight="1">
      <c r="A39" s="44" t="str">
        <f>'planning T1'!$C$9</f>
        <v>ASCND MARSEILLE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4" t="str">
        <f>'planning T1'!$C$7</f>
        <v xml:space="preserve">VOIR AVEC LES MAINS </v>
      </c>
      <c r="G39" s="39"/>
      <c r="H39" s="39"/>
      <c r="I39" s="39"/>
      <c r="J39" s="40"/>
    </row>
    <row r="40" spans="1:10" s="25" customFormat="1" ht="18" customHeight="1">
      <c r="A40" s="44" t="str">
        <f>'planning T1'!$C$8</f>
        <v>GRENOBLE H.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4" t="str">
        <f>'planning T1'!$F$7</f>
        <v>TORBALL H. ANGERS</v>
      </c>
      <c r="G40" s="39"/>
      <c r="H40" s="39"/>
      <c r="I40" s="39"/>
      <c r="J40" s="40"/>
    </row>
    <row r="41" spans="1:10" s="25" customFormat="1" ht="18" customHeight="1">
      <c r="A41" s="44" t="str">
        <f>'planning T1'!$C$7</f>
        <v xml:space="preserve">VOIR AVEC LES MAINS 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4" t="str">
        <f>'planning T1'!$F$8</f>
        <v>CS AVH LYON</v>
      </c>
      <c r="G41" s="39"/>
      <c r="H41" s="39"/>
      <c r="I41" s="39"/>
      <c r="J41" s="40"/>
    </row>
    <row r="42" spans="1:10" s="25" customFormat="1" ht="18" customHeight="1">
      <c r="A42" s="44" t="str">
        <f>'planning T1'!$C$8</f>
        <v>GRENOBLE H.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4" t="str">
        <f>'planning T1'!$C$9</f>
        <v>ASCND MARSEILLE</v>
      </c>
      <c r="G42" s="39"/>
      <c r="H42" s="39"/>
      <c r="I42" s="39"/>
      <c r="J42" s="40"/>
    </row>
    <row r="43" spans="1:10" s="25" customFormat="1" ht="18" customHeight="1">
      <c r="A43" s="44" t="str">
        <f>'planning T1'!$F$8</f>
        <v>CS AVH LYON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4" t="str">
        <f>'planning T1'!$F$7</f>
        <v>TORBALL H. ANGERS</v>
      </c>
      <c r="G43" s="39"/>
      <c r="H43" s="39"/>
      <c r="I43" s="39"/>
      <c r="J43" s="40"/>
    </row>
    <row r="44" spans="1:10" s="25" customFormat="1" ht="18" customHeight="1">
      <c r="A44" s="44" t="str">
        <f>'planning T1'!$C$7</f>
        <v xml:space="preserve">VOIR AVEC LES MAINS 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4" t="str">
        <f>'planning T1'!$C$8</f>
        <v>GRENOBLE H.</v>
      </c>
      <c r="G44" s="39"/>
      <c r="H44" s="39"/>
      <c r="I44" s="39"/>
      <c r="J44" s="40"/>
    </row>
    <row r="45" spans="1:10" s="25" customFormat="1" ht="18" customHeight="1" thickBot="1">
      <c r="A45" s="48" t="str">
        <f>'planning T1'!$F$7</f>
        <v>TORBALL H. ANGERS</v>
      </c>
      <c r="B45" s="64"/>
      <c r="C45" s="65" t="str">
        <f>IF(ISBLANK('planning T2'!D16),"",'planning T2'!D16)</f>
        <v/>
      </c>
      <c r="D45" s="32" t="s">
        <v>14</v>
      </c>
      <c r="E45" s="66" t="str">
        <f>IF(ISBLANK('planning T2'!E16),"",'planning T2'!E16)</f>
        <v/>
      </c>
      <c r="F45" s="97" t="str">
        <f>'planning T1'!$C$9</f>
        <v>ASCND MARSEILLE</v>
      </c>
      <c r="G45" s="41"/>
      <c r="H45" s="41"/>
      <c r="I45" s="41"/>
      <c r="J45" s="42"/>
    </row>
    <row r="46" spans="1:10" s="25" customFormat="1" ht="15.95" customHeight="1" thickBot="1">
      <c r="A46" s="148" t="s">
        <v>26</v>
      </c>
      <c r="B46" s="149"/>
      <c r="C46" s="149"/>
      <c r="D46" s="149"/>
      <c r="E46" s="149"/>
      <c r="F46" s="150"/>
      <c r="G46" s="100"/>
      <c r="H46" s="100"/>
      <c r="I46" s="100"/>
      <c r="J46" s="101"/>
    </row>
    <row r="47" spans="1:10" s="25" customFormat="1" ht="18" customHeight="1">
      <c r="A47" s="92" t="str">
        <f>'planning T1'!$F$8</f>
        <v>CS AVH LYON</v>
      </c>
      <c r="B47" s="59"/>
      <c r="C47" s="60" t="str">
        <f>IF(ISBLANK('planning T2'!D18),"",'planning T2'!D18)</f>
        <v/>
      </c>
      <c r="D47" s="24" t="s">
        <v>14</v>
      </c>
      <c r="E47" s="61" t="str">
        <f>IF(ISBLANK('planning T2'!E18),"",'planning T2'!E18)</f>
        <v/>
      </c>
      <c r="F47" s="35" t="str">
        <f>'planning T1'!$C$7</f>
        <v xml:space="preserve">VOIR AVEC LES MAINS </v>
      </c>
      <c r="G47" s="36"/>
      <c r="H47" s="36"/>
      <c r="I47" s="36"/>
      <c r="J47" s="37"/>
    </row>
    <row r="48" spans="1:10" s="25" customFormat="1" ht="18" customHeight="1">
      <c r="A48" s="44" t="str">
        <f>'planning T1'!$C$9</f>
        <v>ASCND MARSEILLE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4" t="str">
        <f>'planning T1'!$F$7</f>
        <v>TORBALL H. ANGERS</v>
      </c>
      <c r="G48" s="39"/>
      <c r="H48" s="39"/>
      <c r="I48" s="39"/>
      <c r="J48" s="40"/>
    </row>
    <row r="49" spans="1:10" s="25" customFormat="1" ht="18" customHeight="1">
      <c r="A49" s="44" t="str">
        <f>'planning T1'!$C$8</f>
        <v>GRENOBLE H.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4" t="str">
        <f>'planning T1'!$F$8</f>
        <v>CS AVH LYON</v>
      </c>
      <c r="G49" s="39"/>
      <c r="H49" s="39"/>
      <c r="I49" s="39"/>
      <c r="J49" s="40"/>
    </row>
    <row r="50" spans="1:10" s="25" customFormat="1" ht="18" customHeight="1">
      <c r="A50" s="44" t="str">
        <f>'planning T1'!$C$9</f>
        <v>ASCND MARSEILLE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4" t="str">
        <f>'planning T1'!$C$7</f>
        <v xml:space="preserve">VOIR AVEC LES MAINS </v>
      </c>
      <c r="G50" s="39"/>
      <c r="H50" s="39"/>
      <c r="I50" s="39"/>
      <c r="J50" s="40"/>
    </row>
    <row r="51" spans="1:10" s="25" customFormat="1" ht="18" customHeight="1">
      <c r="A51" s="44" t="str">
        <f>'planning T1'!$F$7</f>
        <v>TORBALL H. ANGERS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4" t="str">
        <f>'planning T1'!$C$8</f>
        <v>GRENOBLE H.</v>
      </c>
      <c r="G51" s="39"/>
      <c r="H51" s="39"/>
      <c r="I51" s="39"/>
      <c r="J51" s="40"/>
    </row>
    <row r="52" spans="1:10" s="25" customFormat="1" ht="18" customHeight="1">
      <c r="A52" s="44" t="str">
        <f>'planning T1'!$F$8</f>
        <v>CS AVH LYON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4" t="str">
        <f>'planning T1'!$C$9</f>
        <v>ASCND MARSEILLE</v>
      </c>
      <c r="G52" s="39"/>
      <c r="H52" s="39"/>
      <c r="I52" s="39"/>
      <c r="J52" s="40"/>
    </row>
    <row r="53" spans="1:10" s="25" customFormat="1" ht="18" customHeight="1">
      <c r="A53" s="44" t="str">
        <f>'planning T1'!$C$7</f>
        <v xml:space="preserve">VOIR AVEC LES MAINS 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4" t="str">
        <f>'planning T1'!$C$8</f>
        <v>GRENOBLE H.</v>
      </c>
      <c r="G53" s="39"/>
      <c r="H53" s="39"/>
      <c r="I53" s="39"/>
      <c r="J53" s="40"/>
    </row>
    <row r="54" spans="1:10" s="25" customFormat="1" ht="18" customHeight="1">
      <c r="A54" s="44" t="str">
        <f>'planning T1'!$F$7</f>
        <v>TORBALL H. ANGERS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4" t="str">
        <f>'planning T1'!$F$8</f>
        <v>CS AVH LYON</v>
      </c>
      <c r="G54" s="39"/>
      <c r="H54" s="39"/>
      <c r="I54" s="39"/>
      <c r="J54" s="40"/>
    </row>
    <row r="55" spans="1:10" s="25" customFormat="1" ht="18" customHeight="1">
      <c r="A55" s="44" t="str">
        <f>'planning T1'!$C$8</f>
        <v>GRENOBLE H.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4" t="str">
        <f>'planning T1'!$C$9</f>
        <v>ASCND MARSEILLE</v>
      </c>
      <c r="G55" s="39"/>
      <c r="H55" s="39"/>
      <c r="I55" s="39"/>
      <c r="J55" s="40"/>
    </row>
    <row r="56" spans="1:10" s="25" customFormat="1" ht="18" customHeight="1" thickBot="1">
      <c r="A56" s="48" t="str">
        <f>'planning T1'!$C$7</f>
        <v xml:space="preserve">VOIR AVEC LES MAINS 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97" t="str">
        <f>'planning T1'!$F$7</f>
        <v>TORBALL H. ANGERS</v>
      </c>
      <c r="G56" s="41"/>
      <c r="H56" s="41"/>
      <c r="I56" s="41"/>
      <c r="J56" s="42"/>
    </row>
    <row r="57" spans="1:10" s="43" customFormat="1" ht="60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74" t="s">
        <v>16</v>
      </c>
      <c r="B58" s="108" t="s">
        <v>17</v>
      </c>
      <c r="C58" s="109" t="s">
        <v>18</v>
      </c>
      <c r="D58" s="109" t="s">
        <v>11</v>
      </c>
      <c r="E58" s="109" t="s">
        <v>12</v>
      </c>
      <c r="F58" s="109" t="s">
        <v>13</v>
      </c>
      <c r="G58" s="109" t="s">
        <v>22</v>
      </c>
      <c r="H58" s="109" t="s">
        <v>23</v>
      </c>
      <c r="I58" s="109" t="s">
        <v>24</v>
      </c>
      <c r="J58" s="98" t="s">
        <v>25</v>
      </c>
    </row>
    <row r="59" spans="1:10" s="25" customFormat="1" ht="18" customHeight="1" thickBot="1">
      <c r="A59" s="99" t="str">
        <f>'planning T1'!$C$7</f>
        <v xml:space="preserve">VOIR AVEC LES MAINS </v>
      </c>
      <c r="B59" s="80" t="str">
        <f>'points T2'!$D$17</f>
        <v/>
      </c>
      <c r="C59" s="81">
        <f>SUM(D59:F59)</f>
        <v>0</v>
      </c>
      <c r="D59" s="81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81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81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80" t="str">
        <f>'points T2'!$B$17</f>
        <v/>
      </c>
      <c r="H59" s="80" t="str">
        <f>'points T2'!$C$17</f>
        <v/>
      </c>
      <c r="I59" s="104" t="e">
        <f>G59-H59</f>
        <v>#VALUE!</v>
      </c>
      <c r="J59" s="105" t="e">
        <f>G59/H59</f>
        <v>#VALUE!</v>
      </c>
    </row>
    <row r="60" spans="1:10" s="25" customFormat="1" ht="18" customHeight="1" thickBot="1">
      <c r="A60" s="99" t="str">
        <f>'planning T1'!$F$7</f>
        <v>TORBALL H. ANGERS</v>
      </c>
      <c r="B60" s="80" t="str">
        <f>'points T2'!$G$17</f>
        <v/>
      </c>
      <c r="C60" s="81">
        <f>SUM(D60:F60)</f>
        <v>0</v>
      </c>
      <c r="D60" s="81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81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81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80" t="str">
        <f>'points T2'!$E$17</f>
        <v/>
      </c>
      <c r="H60" s="80" t="str">
        <f>'points T2'!$F$17</f>
        <v/>
      </c>
      <c r="I60" s="104" t="e">
        <f>G60-H60</f>
        <v>#VALUE!</v>
      </c>
      <c r="J60" s="105" t="e">
        <f>G60/H60</f>
        <v>#VALUE!</v>
      </c>
    </row>
    <row r="61" spans="1:10" s="25" customFormat="1" ht="18" customHeight="1" thickBot="1">
      <c r="A61" s="99" t="str">
        <f>'planning T1'!$C$8</f>
        <v>GRENOBLE H.</v>
      </c>
      <c r="B61" s="80" t="str">
        <f>'points T2'!$J$17</f>
        <v/>
      </c>
      <c r="C61" s="81">
        <f>SUM(D61:F61)</f>
        <v>0</v>
      </c>
      <c r="D61" s="81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81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81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80" t="str">
        <f>'points T2'!$H$17</f>
        <v/>
      </c>
      <c r="H61" s="80" t="str">
        <f>'points T2'!$I$17</f>
        <v/>
      </c>
      <c r="I61" s="104" t="e">
        <f>G61-H61</f>
        <v>#VALUE!</v>
      </c>
      <c r="J61" s="105" t="e">
        <f>G61/H61</f>
        <v>#VALUE!</v>
      </c>
    </row>
    <row r="62" spans="1:10" s="25" customFormat="1" ht="18" customHeight="1" thickBot="1">
      <c r="A62" s="99" t="str">
        <f>'planning T1'!$F$8</f>
        <v>CS AVH LYON</v>
      </c>
      <c r="B62" s="80" t="str">
        <f>'points T2'!$M$17</f>
        <v/>
      </c>
      <c r="C62" s="81">
        <f>SUM(D62:F62)</f>
        <v>0</v>
      </c>
      <c r="D62" s="81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81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81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80" t="str">
        <f>'points T2'!$K$17</f>
        <v/>
      </c>
      <c r="H62" s="80" t="str">
        <f>'points T2'!$L$17</f>
        <v/>
      </c>
      <c r="I62" s="104" t="e">
        <f>G62-H62</f>
        <v>#VALUE!</v>
      </c>
      <c r="J62" s="105" t="e">
        <f>G62/H62</f>
        <v>#VALUE!</v>
      </c>
    </row>
    <row r="63" spans="1:10" s="25" customFormat="1" ht="18" customHeight="1" thickBot="1">
      <c r="A63" s="99" t="str">
        <f>'planning T1'!$C$9</f>
        <v>ASCND MARSEILLE</v>
      </c>
      <c r="B63" s="80" t="str">
        <f>'points T2'!$P$17</f>
        <v/>
      </c>
      <c r="C63" s="81">
        <f>SUM(D63:F63)</f>
        <v>0</v>
      </c>
      <c r="D63" s="81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81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81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80" t="str">
        <f>'points T2'!$N$17</f>
        <v/>
      </c>
      <c r="H63" s="80" t="str">
        <f>'points T2'!$O$17</f>
        <v/>
      </c>
      <c r="I63" s="104" t="e">
        <f>G63-H63</f>
        <v>#VALUE!</v>
      </c>
      <c r="J63" s="105" t="e">
        <f>G63/H63</f>
        <v>#VALUE!</v>
      </c>
    </row>
    <row r="64" spans="1:10" s="25" customFormat="1" ht="18" customHeight="1" thickBot="1">
      <c r="A64" s="107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0" customHeight="1">
      <c r="A65" s="147" t="str">
        <f>'planning T1'!A1:G1</f>
        <v>CHALLENGE NATIONAL DE TORBALL UNADEV/ANTHV 2017-2018</v>
      </c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25" customFormat="1" ht="30" customHeight="1">
      <c r="A66" s="146" t="str">
        <f>'planning T1'!A2:G2</f>
        <v>Niveau 2 Féminin</v>
      </c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0" s="84" customFormat="1" ht="99.95" customHeight="1" thickBot="1">
      <c r="A67" s="145" t="s">
        <v>21</v>
      </c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s="25" customFormat="1" ht="30" customHeight="1" thickBot="1">
      <c r="A68" s="74" t="s">
        <v>16</v>
      </c>
      <c r="B68" s="108" t="s">
        <v>17</v>
      </c>
      <c r="C68" s="109" t="s">
        <v>18</v>
      </c>
      <c r="D68" s="109" t="s">
        <v>11</v>
      </c>
      <c r="E68" s="109" t="s">
        <v>12</v>
      </c>
      <c r="F68" s="109" t="s">
        <v>13</v>
      </c>
      <c r="G68" s="109" t="s">
        <v>22</v>
      </c>
      <c r="H68" s="109" t="s">
        <v>23</v>
      </c>
      <c r="I68" s="109" t="s">
        <v>24</v>
      </c>
      <c r="J68" s="98" t="s">
        <v>25</v>
      </c>
    </row>
    <row r="69" spans="1:10" s="25" customFormat="1" ht="21.75" customHeight="1" thickBot="1">
      <c r="A69" s="99" t="str">
        <f>'planning T1'!$C$7</f>
        <v xml:space="preserve">VOIR AVEC LES MAINS </v>
      </c>
      <c r="B69" s="80" t="e">
        <f>'points T2'!$D$24</f>
        <v>#VALUE!</v>
      </c>
      <c r="C69" s="81">
        <f>SUM(D69:F69)</f>
        <v>8</v>
      </c>
      <c r="D69" s="81">
        <f>grille5fixe!$D$69</f>
        <v>7</v>
      </c>
      <c r="E69" s="103">
        <f>grille5fixe!$E$69</f>
        <v>0</v>
      </c>
      <c r="F69" s="81">
        <f>grille5fixe!$F$69</f>
        <v>1</v>
      </c>
      <c r="G69" s="80" t="e">
        <f>'points T2'!$B$24</f>
        <v>#VALUE!</v>
      </c>
      <c r="H69" s="80" t="e">
        <f>'points T2'!$C$24</f>
        <v>#VALUE!</v>
      </c>
      <c r="I69" s="104" t="e">
        <f>G69-H69</f>
        <v>#VALUE!</v>
      </c>
      <c r="J69" s="105" t="e">
        <f>G69/H69</f>
        <v>#VALUE!</v>
      </c>
    </row>
    <row r="70" spans="1:10" s="25" customFormat="1" ht="21.75" customHeight="1" thickBot="1">
      <c r="A70" s="99" t="str">
        <f>'planning T1'!$F$7</f>
        <v>TORBALL H. ANGERS</v>
      </c>
      <c r="B70" s="80" t="e">
        <f>'points T2'!$G$24</f>
        <v>#VALUE!</v>
      </c>
      <c r="C70" s="81">
        <f>SUM(D70:F70)</f>
        <v>8</v>
      </c>
      <c r="D70" s="81">
        <f>grille5fixe!$D$70</f>
        <v>5</v>
      </c>
      <c r="E70" s="81">
        <f>grille5fixe!$E$70</f>
        <v>0</v>
      </c>
      <c r="F70" s="81">
        <f>grille5fixe!$F$70</f>
        <v>3</v>
      </c>
      <c r="G70" s="80" t="e">
        <f>'points T2'!$E$24</f>
        <v>#VALUE!</v>
      </c>
      <c r="H70" s="80" t="e">
        <f>'points T2'!$F$24</f>
        <v>#VALUE!</v>
      </c>
      <c r="I70" s="104" t="e">
        <f>G70-H70</f>
        <v>#VALUE!</v>
      </c>
      <c r="J70" s="105" t="e">
        <f>G70/H70</f>
        <v>#VALUE!</v>
      </c>
    </row>
    <row r="71" spans="1:10" s="25" customFormat="1" ht="21.75" customHeight="1" thickBot="1">
      <c r="A71" s="99" t="str">
        <f>'planning T1'!$C$8</f>
        <v>GRENOBLE H.</v>
      </c>
      <c r="B71" s="80" t="e">
        <f>'points T2'!$J$24</f>
        <v>#VALUE!</v>
      </c>
      <c r="C71" s="81">
        <f>SUM(D71:F71)</f>
        <v>8</v>
      </c>
      <c r="D71" s="81">
        <f>grille5fixe!$D$71</f>
        <v>4</v>
      </c>
      <c r="E71" s="81">
        <f>grille5fixe!$E$71</f>
        <v>1</v>
      </c>
      <c r="F71" s="81">
        <f>grille5fixe!$F$71</f>
        <v>3</v>
      </c>
      <c r="G71" s="80" t="e">
        <f>'points T2'!$H$24</f>
        <v>#VALUE!</v>
      </c>
      <c r="H71" s="80" t="e">
        <f>'points T2'!$I$24</f>
        <v>#VALUE!</v>
      </c>
      <c r="I71" s="104" t="e">
        <f>G71-H71</f>
        <v>#VALUE!</v>
      </c>
      <c r="J71" s="105" t="e">
        <f>G71/H71</f>
        <v>#VALUE!</v>
      </c>
    </row>
    <row r="72" spans="1:10" s="25" customFormat="1" ht="21.75" customHeight="1" thickBot="1">
      <c r="A72" s="99" t="str">
        <f>'planning T1'!$F$8</f>
        <v>CS AVH LYON</v>
      </c>
      <c r="B72" s="80" t="e">
        <f>'points T2'!$M$24</f>
        <v>#VALUE!</v>
      </c>
      <c r="C72" s="81">
        <f>SUM(D72:F72)</f>
        <v>8</v>
      </c>
      <c r="D72" s="81">
        <f>grille5fixe!$D$72</f>
        <v>2</v>
      </c>
      <c r="E72" s="103">
        <f>grille5fixe!$E$72</f>
        <v>0</v>
      </c>
      <c r="F72" s="81">
        <f>grille5fixe!$F$72</f>
        <v>6</v>
      </c>
      <c r="G72" s="80" t="e">
        <f>'points T2'!$K$24</f>
        <v>#VALUE!</v>
      </c>
      <c r="H72" s="80" t="e">
        <f>'points T2'!$L$24</f>
        <v>#VALUE!</v>
      </c>
      <c r="I72" s="104" t="e">
        <f>G72-H72</f>
        <v>#VALUE!</v>
      </c>
      <c r="J72" s="105" t="e">
        <f>G72/H72</f>
        <v>#VALUE!</v>
      </c>
    </row>
    <row r="73" spans="1:10" s="25" customFormat="1" ht="21.75" customHeight="1" thickBot="1">
      <c r="A73" s="99" t="str">
        <f>'planning T1'!$C$9</f>
        <v>ASCND MARSEILLE</v>
      </c>
      <c r="B73" s="80" t="e">
        <f>'points T2'!$P$24</f>
        <v>#VALUE!</v>
      </c>
      <c r="C73" s="81">
        <f>SUM(D73:F73)</f>
        <v>8</v>
      </c>
      <c r="D73" s="81">
        <f>grille5fixe!$D$73</f>
        <v>1</v>
      </c>
      <c r="E73" s="81">
        <f>grille5fixe!$E$73</f>
        <v>1</v>
      </c>
      <c r="F73" s="81">
        <f>grille5fixe!$F$73</f>
        <v>6</v>
      </c>
      <c r="G73" s="80" t="e">
        <f>'points T2'!$N$24</f>
        <v>#VALUE!</v>
      </c>
      <c r="H73" s="80" t="e">
        <f>'points T2'!$O$24</f>
        <v>#VALUE!</v>
      </c>
      <c r="I73" s="104" t="e">
        <f>G73-H73</f>
        <v>#VALUE!</v>
      </c>
      <c r="J73" s="105" t="e">
        <f>G73/H73</f>
        <v>#VALUE!</v>
      </c>
    </row>
    <row r="74" spans="1:10" s="25" customFormat="1" ht="21.75" customHeight="1" thickBot="1">
      <c r="A74" s="106" t="s">
        <v>19</v>
      </c>
      <c r="B74" s="80" t="e">
        <f t="shared" ref="B74:I74" si="2">SUM(B69:B73)</f>
        <v>#VALUE!</v>
      </c>
      <c r="C74" s="81">
        <f t="shared" si="2"/>
        <v>40</v>
      </c>
      <c r="D74" s="81">
        <f t="shared" si="2"/>
        <v>19</v>
      </c>
      <c r="E74" s="81">
        <f t="shared" si="2"/>
        <v>2</v>
      </c>
      <c r="F74" s="81">
        <f t="shared" si="2"/>
        <v>19</v>
      </c>
      <c r="G74" s="81" t="e">
        <f t="shared" si="2"/>
        <v>#VALUE!</v>
      </c>
      <c r="H74" s="81" t="e">
        <f t="shared" si="2"/>
        <v>#VALUE!</v>
      </c>
      <c r="I74" s="81" t="e">
        <f t="shared" si="2"/>
        <v>#VALUE!</v>
      </c>
      <c r="J74" s="81"/>
    </row>
    <row r="75" spans="1:10" s="25" customFormat="1" ht="21.75" customHeight="1"/>
    <row r="76" spans="1:10" ht="21.75" customHeight="1"/>
  </sheetData>
  <mergeCells count="12">
    <mergeCell ref="A1:J1"/>
    <mergeCell ref="A2:J2"/>
    <mergeCell ref="A3:J3"/>
    <mergeCell ref="A33:J33"/>
    <mergeCell ref="A25:J25"/>
    <mergeCell ref="A14:F14"/>
    <mergeCell ref="A67:J67"/>
    <mergeCell ref="A34:J34"/>
    <mergeCell ref="A35:J35"/>
    <mergeCell ref="A65:J65"/>
    <mergeCell ref="A66:J66"/>
    <mergeCell ref="A46:F46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A26" sqref="A26:J31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51" t="str">
        <f>+'planning T1'!A1:G1</f>
        <v>CHALLENGE NATIONAL DE TORBALL UNADEV/ANTHV 2017-2018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4.75" customHeight="1">
      <c r="A2" s="146" t="str">
        <f>+'planning T1'!A2:G2</f>
        <v>Niveau 2 Féminin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1.75" customHeight="1" thickBot="1">
      <c r="A3" s="152" t="str">
        <f>+'planning T1'!A3:G3</f>
        <v>Premier tour : ASCND MARSEILLE, le 24 Février 2018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25" customFormat="1" ht="15.95" customHeight="1">
      <c r="A4" s="51" t="str">
        <f>'planning T1'!C7</f>
        <v xml:space="preserve">VOIR AVEC LES MAINS </v>
      </c>
      <c r="B4" s="52"/>
      <c r="C4" s="53">
        <f>IF(ISBLANK('planning T1'!D7),"",'planning T1'!D7)</f>
        <v>6</v>
      </c>
      <c r="D4" s="54" t="s">
        <v>14</v>
      </c>
      <c r="E4" s="54">
        <f>IF(ISBLANK('planning T1'!E7),"",'planning T1'!E7)</f>
        <v>4</v>
      </c>
      <c r="F4" s="55" t="str">
        <f>'planning T1'!F7</f>
        <v>TORBALL H. ANGERS</v>
      </c>
      <c r="G4" s="56"/>
      <c r="H4" s="56"/>
      <c r="I4" s="57"/>
      <c r="J4" s="58"/>
    </row>
    <row r="5" spans="1:10" s="25" customFormat="1" ht="15.95" customHeight="1">
      <c r="A5" s="44" t="str">
        <f>'planning T1'!C8</f>
        <v>GRENOBLE H.</v>
      </c>
      <c r="B5" s="26"/>
      <c r="C5" s="27">
        <f>IF(ISBLANK('planning T1'!D8),"",'planning T1'!D8)</f>
        <v>9</v>
      </c>
      <c r="D5" s="28" t="s">
        <v>14</v>
      </c>
      <c r="E5" s="28">
        <f>IF(ISBLANK('planning T1'!E8),"",'planning T1'!E8)</f>
        <v>6</v>
      </c>
      <c r="F5" s="34" t="str">
        <f>'planning T1'!F8</f>
        <v>CS AVH LYON</v>
      </c>
      <c r="G5" s="45"/>
      <c r="H5" s="45"/>
      <c r="I5" s="46"/>
      <c r="J5" s="29"/>
    </row>
    <row r="6" spans="1:10" s="25" customFormat="1" ht="15.95" customHeight="1">
      <c r="A6" s="44" t="str">
        <f>'planning T1'!C9</f>
        <v>ASCND MARSEILLE</v>
      </c>
      <c r="B6" s="26"/>
      <c r="C6" s="27">
        <f>IF(ISBLANK('planning T1'!D9),"",'planning T1'!D9)</f>
        <v>10</v>
      </c>
      <c r="D6" s="28" t="s">
        <v>14</v>
      </c>
      <c r="E6" s="28">
        <f>IF(ISBLANK('planning T1'!E9),"",'planning T1'!E9)</f>
        <v>2</v>
      </c>
      <c r="F6" s="34" t="str">
        <f>'planning T1'!F9</f>
        <v xml:space="preserve">VOIR AVEC LES MAINS </v>
      </c>
      <c r="G6" s="45"/>
      <c r="H6" s="45"/>
      <c r="I6" s="46"/>
      <c r="J6" s="29"/>
    </row>
    <row r="7" spans="1:10" s="25" customFormat="1" ht="15.95" customHeight="1">
      <c r="A7" s="44" t="str">
        <f>'planning T1'!C10</f>
        <v>GRENOBLE H.</v>
      </c>
      <c r="B7" s="26"/>
      <c r="C7" s="27">
        <f>IF(ISBLANK('planning T1'!D10),"",'planning T1'!D10)</f>
        <v>10</v>
      </c>
      <c r="D7" s="28" t="s">
        <v>14</v>
      </c>
      <c r="E7" s="28">
        <f>IF(ISBLANK('planning T1'!E10),"",'planning T1'!E10)</f>
        <v>0</v>
      </c>
      <c r="F7" s="34" t="str">
        <f>'planning T1'!F10</f>
        <v>TORBALL H. ANGERS</v>
      </c>
      <c r="G7" s="45"/>
      <c r="H7" s="45"/>
      <c r="I7" s="46"/>
      <c r="J7" s="29"/>
    </row>
    <row r="8" spans="1:10" s="25" customFormat="1" ht="15.95" customHeight="1">
      <c r="A8" s="44" t="str">
        <f>'planning T1'!C11</f>
        <v>CS AVH LYON</v>
      </c>
      <c r="B8" s="26"/>
      <c r="C8" s="27">
        <f>IF(ISBLANK('planning T1'!D11),"",'planning T1'!D11)</f>
        <v>6</v>
      </c>
      <c r="D8" s="28" t="s">
        <v>14</v>
      </c>
      <c r="E8" s="28">
        <f>IF(ISBLANK('planning T1'!E11),"",'planning T1'!E11)</f>
        <v>4</v>
      </c>
      <c r="F8" s="34" t="str">
        <f>'planning T1'!F11</f>
        <v>ASCND MARSEILLE</v>
      </c>
      <c r="G8" s="45"/>
      <c r="H8" s="45"/>
      <c r="I8" s="46"/>
      <c r="J8" s="29"/>
    </row>
    <row r="9" spans="1:10" s="25" customFormat="1" ht="15.95" customHeight="1">
      <c r="A9" s="51" t="str">
        <f>'planning T1'!C12</f>
        <v xml:space="preserve">VOIR AVEC LES MAINS </v>
      </c>
      <c r="B9" s="26"/>
      <c r="C9" s="27">
        <f>IF(ISBLANK('planning T1'!D12),"",'planning T1'!D12)</f>
        <v>0</v>
      </c>
      <c r="D9" s="28" t="s">
        <v>14</v>
      </c>
      <c r="E9" s="28">
        <f>IF(ISBLANK('planning T1'!E12),"",'planning T1'!E12)</f>
        <v>10</v>
      </c>
      <c r="F9" s="34" t="str">
        <f>'planning T1'!F12</f>
        <v>GRENOBLE H.</v>
      </c>
      <c r="G9" s="45"/>
      <c r="H9" s="45"/>
      <c r="I9" s="46"/>
      <c r="J9" s="29"/>
    </row>
    <row r="10" spans="1:10" s="25" customFormat="1" ht="15.95" customHeight="1">
      <c r="A10" s="44" t="str">
        <f>'planning T1'!C13</f>
        <v>TORBALL H. ANGERS</v>
      </c>
      <c r="B10" s="26"/>
      <c r="C10" s="27">
        <f>IF(ISBLANK('planning T1'!D13),"",'planning T1'!D13)</f>
        <v>0</v>
      </c>
      <c r="D10" s="28" t="s">
        <v>14</v>
      </c>
      <c r="E10" s="28">
        <f>IF(ISBLANK('planning T1'!E13),"",'planning T1'!E13)</f>
        <v>10</v>
      </c>
      <c r="F10" s="34" t="str">
        <f>'planning T1'!F13</f>
        <v>ASCND MARSEILLE</v>
      </c>
      <c r="G10" s="45"/>
      <c r="H10" s="45"/>
      <c r="I10" s="46"/>
      <c r="J10" s="29"/>
    </row>
    <row r="11" spans="1:10" s="25" customFormat="1" ht="15.95" customHeight="1">
      <c r="A11" s="44" t="str">
        <f>'planning T1'!C14</f>
        <v>CS AVH LYON</v>
      </c>
      <c r="B11" s="26"/>
      <c r="C11" s="27">
        <f>IF(ISBLANK('planning T1'!D14),"",'planning T1'!D14)</f>
        <v>10</v>
      </c>
      <c r="D11" s="28" t="s">
        <v>14</v>
      </c>
      <c r="E11" s="28">
        <f>IF(ISBLANK('planning T1'!E14),"",'planning T1'!E14)</f>
        <v>1</v>
      </c>
      <c r="F11" s="34" t="str">
        <f>'planning T1'!F14</f>
        <v xml:space="preserve">VOIR AVEC LES MAINS </v>
      </c>
      <c r="G11" s="45"/>
      <c r="H11" s="45"/>
      <c r="I11" s="46"/>
      <c r="J11" s="29"/>
    </row>
    <row r="12" spans="1:10" s="25" customFormat="1" ht="15.95" customHeight="1">
      <c r="A12" s="44" t="str">
        <f>'planning T1'!C15</f>
        <v>ASCND MARSEILLE</v>
      </c>
      <c r="B12" s="26"/>
      <c r="C12" s="27">
        <f>IF(ISBLANK('planning T1'!D15),"",'planning T1'!D15)</f>
        <v>7</v>
      </c>
      <c r="D12" s="28" t="s">
        <v>14</v>
      </c>
      <c r="E12" s="28">
        <f>IF(ISBLANK('planning T1'!E15),"",'planning T1'!E15)</f>
        <v>6</v>
      </c>
      <c r="F12" s="38" t="str">
        <f>'planning T1'!F15</f>
        <v>GRENOBLE H.</v>
      </c>
      <c r="G12" s="45"/>
      <c r="H12" s="45"/>
      <c r="I12" s="46"/>
      <c r="J12" s="29"/>
    </row>
    <row r="13" spans="1:10" s="25" customFormat="1" ht="15.95" customHeight="1">
      <c r="A13" s="44" t="str">
        <f>'planning T1'!C16</f>
        <v>TORBALL H. ANGERS</v>
      </c>
      <c r="B13" s="26"/>
      <c r="C13" s="27">
        <f>IF(ISBLANK('planning T1'!D16),"",'planning T1'!D16)</f>
        <v>6</v>
      </c>
      <c r="D13" s="28" t="s">
        <v>14</v>
      </c>
      <c r="E13" s="28">
        <f>IF(ISBLANK('planning T1'!E16),"",'planning T1'!E16)</f>
        <v>6</v>
      </c>
      <c r="F13" s="34" t="str">
        <f>'planning T1'!F16</f>
        <v>CS AVH LYON</v>
      </c>
      <c r="G13" s="45"/>
      <c r="H13" s="45"/>
      <c r="I13" s="46"/>
      <c r="J13" s="29"/>
    </row>
    <row r="14" spans="1:10" s="25" customFormat="1" ht="15.95" customHeight="1">
      <c r="A14" s="154" t="s">
        <v>26</v>
      </c>
      <c r="B14" s="155"/>
      <c r="C14" s="155"/>
      <c r="D14" s="155"/>
      <c r="E14" s="155"/>
      <c r="F14" s="155"/>
      <c r="G14" s="45"/>
      <c r="H14" s="45"/>
      <c r="I14" s="46"/>
      <c r="J14" s="29"/>
    </row>
    <row r="15" spans="1:10" s="25" customFormat="1" ht="15.95" customHeight="1">
      <c r="A15" s="44" t="str">
        <f>'planning T1'!C18</f>
        <v>GRENOBLE H.</v>
      </c>
      <c r="B15" s="26"/>
      <c r="C15" s="27">
        <f>IF(ISBLANK('planning T1'!D18),"",'planning T1'!D18)</f>
        <v>9</v>
      </c>
      <c r="D15" s="28" t="s">
        <v>14</v>
      </c>
      <c r="E15" s="28">
        <f>IF(ISBLANK('planning T1'!E18),"",'planning T1'!E18)</f>
        <v>4</v>
      </c>
      <c r="F15" s="34" t="str">
        <f>'planning T1'!F18</f>
        <v xml:space="preserve">VOIR AVEC LES MAINS </v>
      </c>
      <c r="G15" s="45"/>
      <c r="H15" s="45"/>
      <c r="I15" s="46"/>
      <c r="J15" s="29"/>
    </row>
    <row r="16" spans="1:10" s="25" customFormat="1" ht="15.95" customHeight="1">
      <c r="A16" s="47" t="str">
        <f>'planning T1'!C19</f>
        <v>CS AVH LYON</v>
      </c>
      <c r="B16" s="26"/>
      <c r="C16" s="27">
        <f>IF(ISBLANK('planning T1'!D19),"",'planning T1'!D19)</f>
        <v>11</v>
      </c>
      <c r="D16" s="28" t="s">
        <v>14</v>
      </c>
      <c r="E16" s="28">
        <f>IF(ISBLANK('planning T1'!E19),"",'planning T1'!E19)</f>
        <v>4</v>
      </c>
      <c r="F16" s="34" t="str">
        <f>'planning T1'!F19</f>
        <v>TORBALL H. ANGERS</v>
      </c>
      <c r="G16" s="45"/>
      <c r="H16" s="45"/>
      <c r="I16" s="46"/>
      <c r="J16" s="29"/>
    </row>
    <row r="17" spans="1:10" s="25" customFormat="1" ht="15.95" customHeight="1">
      <c r="A17" s="51" t="str">
        <f>'planning T1'!C20</f>
        <v xml:space="preserve">VOIR AVEC LES MAINS </v>
      </c>
      <c r="B17" s="26"/>
      <c r="C17" s="27">
        <f>IF(ISBLANK('planning T1'!D20),"",'planning T1'!D20)</f>
        <v>0</v>
      </c>
      <c r="D17" s="28" t="s">
        <v>14</v>
      </c>
      <c r="E17" s="28">
        <f>IF(ISBLANK('planning T1'!E20),"",'planning T1'!E20)</f>
        <v>10</v>
      </c>
      <c r="F17" s="34" t="str">
        <f>'planning T1'!F20</f>
        <v>ASCND MARSEILLE</v>
      </c>
      <c r="G17" s="45"/>
      <c r="H17" s="45"/>
      <c r="I17" s="46"/>
      <c r="J17" s="29"/>
    </row>
    <row r="18" spans="1:10" s="25" customFormat="1" ht="15.95" customHeight="1">
      <c r="A18" s="44" t="str">
        <f>'planning T1'!C21</f>
        <v>GRENOBLE H.</v>
      </c>
      <c r="B18" s="26"/>
      <c r="C18" s="27">
        <f>IF(ISBLANK('planning T1'!D21),"",'planning T1'!D21)</f>
        <v>6</v>
      </c>
      <c r="D18" s="28" t="s">
        <v>14</v>
      </c>
      <c r="E18" s="28">
        <f>IF(ISBLANK('planning T1'!E21),"",'planning T1'!E21)</f>
        <v>2</v>
      </c>
      <c r="F18" s="34" t="str">
        <f>'planning T1'!F21</f>
        <v>TORBALL H. ANGERS</v>
      </c>
      <c r="G18" s="45"/>
      <c r="H18" s="45"/>
      <c r="I18" s="46"/>
      <c r="J18" s="29"/>
    </row>
    <row r="19" spans="1:10" s="25" customFormat="1" ht="15.95" customHeight="1">
      <c r="A19" s="44" t="str">
        <f>'planning T1'!C22</f>
        <v>ASCND MARSEILLE</v>
      </c>
      <c r="B19" s="26"/>
      <c r="C19" s="27">
        <f>IF(ISBLANK('planning T1'!D22),"",'planning T1'!D22)</f>
        <v>9</v>
      </c>
      <c r="D19" s="28" t="s">
        <v>14</v>
      </c>
      <c r="E19" s="28">
        <f>IF(ISBLANK('planning T1'!E22),"",'planning T1'!E22)</f>
        <v>1</v>
      </c>
      <c r="F19" s="34" t="str">
        <f>'planning T1'!F22</f>
        <v>CS AVH LYON</v>
      </c>
      <c r="G19" s="45"/>
      <c r="H19" s="45"/>
      <c r="I19" s="46"/>
      <c r="J19" s="29"/>
    </row>
    <row r="20" spans="1:10" s="25" customFormat="1" ht="15.95" customHeight="1">
      <c r="A20" s="44" t="str">
        <f>'planning T1'!C23</f>
        <v>TORBALL H. ANGERS</v>
      </c>
      <c r="B20" s="26"/>
      <c r="C20" s="27">
        <f>IF(ISBLANK('planning T1'!D23),"",'planning T1'!D23)</f>
        <v>7</v>
      </c>
      <c r="D20" s="28" t="s">
        <v>14</v>
      </c>
      <c r="E20" s="28">
        <f>IF(ISBLANK('planning T1'!E23),"",'planning T1'!E23)</f>
        <v>5</v>
      </c>
      <c r="F20" s="34" t="str">
        <f>'planning T1'!F23</f>
        <v xml:space="preserve">VOIR AVEC LES MAINS </v>
      </c>
      <c r="G20" s="45"/>
      <c r="H20" s="45"/>
      <c r="I20" s="46"/>
      <c r="J20" s="29"/>
    </row>
    <row r="21" spans="1:10" s="25" customFormat="1" ht="15.95" customHeight="1">
      <c r="A21" s="47" t="str">
        <f>'planning T1'!C24</f>
        <v>ASCND MARSEILLE</v>
      </c>
      <c r="B21" s="26"/>
      <c r="C21" s="27">
        <f>IF(ISBLANK('planning T1'!D24),"",'planning T1'!D24)</f>
        <v>10</v>
      </c>
      <c r="D21" s="28" t="s">
        <v>14</v>
      </c>
      <c r="E21" s="28">
        <f>IF(ISBLANK('planning T1'!E24),"",'planning T1'!E24)</f>
        <v>6</v>
      </c>
      <c r="F21" s="34" t="str">
        <f>'planning T1'!F24</f>
        <v>GRENOBLE H.</v>
      </c>
      <c r="G21" s="45"/>
      <c r="H21" s="45"/>
      <c r="I21" s="46"/>
      <c r="J21" s="29"/>
    </row>
    <row r="22" spans="1:10" s="25" customFormat="1" ht="15.95" customHeight="1">
      <c r="A22" s="51" t="str">
        <f>'planning T1'!C25</f>
        <v xml:space="preserve">VOIR AVEC LES MAINS </v>
      </c>
      <c r="B22" s="26"/>
      <c r="C22" s="27">
        <f>IF(ISBLANK('planning T1'!D25),"",'planning T1'!D25)</f>
        <v>10</v>
      </c>
      <c r="D22" s="28" t="s">
        <v>14</v>
      </c>
      <c r="E22" s="28">
        <f>IF(ISBLANK('planning T1'!E25),"",'planning T1'!E25)</f>
        <v>4</v>
      </c>
      <c r="F22" s="34" t="str">
        <f>'planning T1'!F25</f>
        <v>CS AVH LYON</v>
      </c>
      <c r="G22" s="45"/>
      <c r="H22" s="45"/>
      <c r="I22" s="46"/>
      <c r="J22" s="29"/>
    </row>
    <row r="23" spans="1:10" s="25" customFormat="1" ht="15.95" customHeight="1">
      <c r="A23" s="44" t="str">
        <f>'planning T1'!C26</f>
        <v>TORBALL H. ANGERS</v>
      </c>
      <c r="B23" s="26"/>
      <c r="C23" s="27">
        <f>IF(ISBLANK('planning T1'!D26),"",'planning T1'!D26)</f>
        <v>1</v>
      </c>
      <c r="D23" s="28" t="s">
        <v>14</v>
      </c>
      <c r="E23" s="28">
        <f>IF(ISBLANK('planning T1'!E26),"",'planning T1'!E26)</f>
        <v>10</v>
      </c>
      <c r="F23" s="34" t="str">
        <f>'planning T1'!F26</f>
        <v>ASCND MARSEILLE</v>
      </c>
      <c r="G23" s="45"/>
      <c r="H23" s="45"/>
      <c r="I23" s="46"/>
      <c r="J23" s="29"/>
    </row>
    <row r="24" spans="1:10" s="25" customFormat="1" ht="15.95" customHeight="1" thickBot="1">
      <c r="A24" s="48" t="str">
        <f>'planning T1'!C27</f>
        <v>CS AVH LYON</v>
      </c>
      <c r="B24" s="30"/>
      <c r="C24" s="31">
        <f>IF(ISBLANK('planning T1'!D27),"",'planning T1'!D27)</f>
        <v>7</v>
      </c>
      <c r="D24" s="32" t="s">
        <v>14</v>
      </c>
      <c r="E24" s="32">
        <f>IF(ISBLANK('planning T1'!E27),"",'planning T1'!E27)</f>
        <v>4</v>
      </c>
      <c r="F24" s="34" t="str">
        <f>'planning T1'!F27</f>
        <v>GRENOBLE H.</v>
      </c>
      <c r="G24" s="49"/>
      <c r="H24" s="49"/>
      <c r="I24" s="50"/>
      <c r="J24" s="33"/>
    </row>
    <row r="25" spans="1:10" s="86" customFormat="1" ht="50.1" customHeight="1" thickBot="1">
      <c r="A25" s="153" t="s">
        <v>15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ht="30" customHeight="1" thickBot="1">
      <c r="A26" s="74" t="s">
        <v>16</v>
      </c>
      <c r="B26" s="75" t="s">
        <v>17</v>
      </c>
      <c r="C26" s="76" t="s">
        <v>18</v>
      </c>
      <c r="D26" s="76" t="s">
        <v>11</v>
      </c>
      <c r="E26" s="76" t="s">
        <v>12</v>
      </c>
      <c r="F26" s="76" t="s">
        <v>13</v>
      </c>
      <c r="G26" s="76" t="s">
        <v>22</v>
      </c>
      <c r="H26" s="76" t="s">
        <v>23</v>
      </c>
      <c r="I26" s="76" t="s">
        <v>24</v>
      </c>
      <c r="J26" s="77" t="s">
        <v>25</v>
      </c>
    </row>
    <row r="27" spans="1:10" s="25" customFormat="1" ht="15.95" customHeight="1" thickBot="1">
      <c r="A27" s="51" t="str">
        <f>'planning T1'!$C$9</f>
        <v>ASCND MARSEILLE</v>
      </c>
      <c r="B27" s="67">
        <f>'points T1'!$P$17</f>
        <v>14</v>
      </c>
      <c r="C27" s="68">
        <f>SUM(D27:F27)</f>
        <v>8</v>
      </c>
      <c r="D27" s="68">
        <f>IF('points T1'!$P$7=2,1,0)+IF('points T1'!$P$8=2,1,0)+IF('points T1'!$P$9=2,1,0)+IF('points T1'!$P$10=2,1,0)+IF('points T1'!$P$11=2,1,0)+IF('points T1'!$P$12=2,1,0)+IF('points T1'!$P$13=2,1,0)+IF('points T1'!$P$14=2,1,0)</f>
        <v>7</v>
      </c>
      <c r="E27" s="68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27" s="68">
        <f>IF('points T1'!$P$7=0,1,0)+IF('points T1'!$P$8=0,1,0)+IF('points T1'!$P$9=0,1,0)+IF('points T1'!$P$10=0,1,0)+IF('points T1'!$P$11=0,1,0)+IF('points T1'!$P$12=0,1,0)+IF('points T1'!$P$13=0,1,0)+IF('points T1'!$P$14=0,1,0)</f>
        <v>1</v>
      </c>
      <c r="G27" s="67">
        <f>'points T1'!$N$17</f>
        <v>70</v>
      </c>
      <c r="H27" s="67">
        <f>'points T1'!$O$17</f>
        <v>22</v>
      </c>
      <c r="I27" s="69">
        <f>G27-H27</f>
        <v>48</v>
      </c>
      <c r="J27" s="70">
        <f>G27/H27</f>
        <v>3.1818181818181817</v>
      </c>
    </row>
    <row r="28" spans="1:10" s="25" customFormat="1" ht="15.95" customHeight="1" thickBot="1">
      <c r="A28" s="51" t="str">
        <f>'planning T1'!$C$8</f>
        <v>GRENOBLE H.</v>
      </c>
      <c r="B28" s="67">
        <f>'points T1'!$J$17</f>
        <v>10</v>
      </c>
      <c r="C28" s="71">
        <f>SUM(D28:F28)</f>
        <v>8</v>
      </c>
      <c r="D28" s="68">
        <f>IF('points T1'!$J$7=2,1,0)+IF('points T1'!$J$8=2,1,0)+IF('points T1'!$J$9=2,1,0)+IF('points T1'!$J$10=2,1,0)+IF('points T1'!$J$11=2,1,0)+IF('points T1'!$J$12=2,1,0)+IF('points T1'!$J$13=2,1,0)+IF('points T1'!$J$14=2,1,0)</f>
        <v>5</v>
      </c>
      <c r="E28" s="68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8" s="68">
        <f>IF('points T1'!$J$7=0,1,0)+IF('points T1'!$J$8=0,1,0)+IF('points T1'!$J$9=0,1,0)+IF('points T1'!$J$10=0,1,0)+IF('points T1'!$J$11=0,1,0)+IF('points T1'!$J$12=0,1,0)+IF('points T1'!$J$13=0,1,0)+IF('points T1'!$J$14=0,1,0)</f>
        <v>3</v>
      </c>
      <c r="G28" s="67">
        <f>'points T1'!$H$17</f>
        <v>60</v>
      </c>
      <c r="H28" s="67">
        <f>'points T1'!$I$17</f>
        <v>36</v>
      </c>
      <c r="I28" s="72">
        <f>G28-H28</f>
        <v>24</v>
      </c>
      <c r="J28" s="73">
        <f>G28/H28</f>
        <v>1.6666666666666667</v>
      </c>
    </row>
    <row r="29" spans="1:10" s="25" customFormat="1" ht="15.95" customHeight="1" thickBot="1">
      <c r="A29" s="51" t="str">
        <f>'planning T1'!$F$8</f>
        <v>CS AVH LYON</v>
      </c>
      <c r="B29" s="67">
        <f>'points T1'!$M$17</f>
        <v>9</v>
      </c>
      <c r="C29" s="71">
        <f>SUM(D29:F29)</f>
        <v>8</v>
      </c>
      <c r="D29" s="68">
        <f>IF('points T1'!$M$7=2,1,0)+IF('points T1'!$M$8=2,1,0)+IF('points T1'!$M$9=2,1,0)+IF('points T1'!$M$10=2,1,0)+IF('points T1'!$M$11=2,1,0)+IF('points T1'!$M$12=2,1,0)+IF('points T1'!$M$13=2,1,0)+IF('points T1'!$M$14=2,1,0)</f>
        <v>4</v>
      </c>
      <c r="E29" s="68">
        <f>IF('points T1'!$M$7=1,1,0)+IF('points T1'!$M$8=1,1,0)+IF('points T1'!$M$9=1,1,0)+IF('points T1'!$M$10=1,1,0)+IF('points T1'!$M$11=1,1,0)+IF('points T1'!$M$12=1,1,0)+IF('points T1'!$M$13=1,1,0)+IF('points T1'!$M$14=1,1,0)</f>
        <v>1</v>
      </c>
      <c r="F29" s="68">
        <f>IF('points T1'!$M$7=0,1,0)+IF('points T1'!$M$8=0,1,0)+IF('points T1'!$M$9=0,1,0)+IF('points T1'!$M$10=0,1,0)+IF('points T1'!$M$11=0,1,0)+IF('points T1'!$M$12=0,1,0)+IF('points T1'!$M$13=0,1,0)+IF('points T1'!$M$14=0,1,0)</f>
        <v>3</v>
      </c>
      <c r="G29" s="67">
        <f>'points T1'!$K$17</f>
        <v>51</v>
      </c>
      <c r="H29" s="67">
        <f>'points T1'!$L$17</f>
        <v>47</v>
      </c>
      <c r="I29" s="72">
        <f>G29-H29</f>
        <v>4</v>
      </c>
      <c r="J29" s="73">
        <f>G29/H29</f>
        <v>1.0851063829787233</v>
      </c>
    </row>
    <row r="30" spans="1:10" s="25" customFormat="1" ht="15.95" customHeight="1" thickBot="1">
      <c r="A30" s="51" t="str">
        <f>'planning T1'!$C$7</f>
        <v xml:space="preserve">VOIR AVEC LES MAINS </v>
      </c>
      <c r="B30" s="67">
        <f>'points T1'!$D$17</f>
        <v>4</v>
      </c>
      <c r="C30" s="71">
        <f>SUM(D30:F30)</f>
        <v>8</v>
      </c>
      <c r="D30" s="68">
        <f>IF('points T1'!$D$7=2,1,0)+IF('points T1'!$D$8=2,1,0)+IF('points T1'!$D$9=2,1,0)+IF('points T1'!$D$10=2,1,0)+IF('points T1'!$D$11=2,1,0)+IF('points T1'!$D$12=2,1,0)+IF('points T1'!$D$13=2,1,0)+IF('points T1'!$D$14=2,1,0)</f>
        <v>2</v>
      </c>
      <c r="E30" s="68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30" s="68">
        <f>IF('points T1'!$D$7=0,1,0)+IF('points T1'!$D$8=0,1,0)+IF('points T1'!$D$9=0,1,0)+IF('points T1'!$D$10=0,1,0)+IF('points T1'!$D$11=0,1,0)+IF('points T1'!$D$12=0,1,0)+IF('points T1'!$D$13=0,1,0)+IF('points T1'!$D$14=0,1,0)</f>
        <v>6</v>
      </c>
      <c r="G30" s="67">
        <f>'points T1'!$B$17</f>
        <v>28</v>
      </c>
      <c r="H30" s="67">
        <f>'points T1'!$C$17</f>
        <v>64</v>
      </c>
      <c r="I30" s="72">
        <f>G30-H30</f>
        <v>-36</v>
      </c>
      <c r="J30" s="73">
        <f>G30/H30</f>
        <v>0.4375</v>
      </c>
    </row>
    <row r="31" spans="1:10" s="25" customFormat="1" ht="15.95" customHeight="1">
      <c r="A31" s="51" t="str">
        <f>'planning T1'!$F$7</f>
        <v>TORBALL H. ANGERS</v>
      </c>
      <c r="B31" s="67">
        <f>'points T1'!$G$17</f>
        <v>3</v>
      </c>
      <c r="C31" s="71">
        <f>SUM(D31:F31)</f>
        <v>8</v>
      </c>
      <c r="D31" s="68">
        <f>IF('points T1'!$G$7=2,1,0)+IF('points T1'!$G$8=2,1,0)+IF('points T1'!$G$9=2,1,0)+IF('points T1'!$G$10=2,1,0)+IF('points T1'!$G$11=2,1,0)+IF('points T1'!$G$12=2,1,0)+IF('points T1'!$G$13=2,1,0)+IF('points T1'!$G$14=2,1,0)</f>
        <v>1</v>
      </c>
      <c r="E31" s="68">
        <f>IF('points T1'!$G$7=1,1,0)+IF('points T1'!$G$8=1,1,0)+IF('points T1'!$G$9=1,1,0)+IF('points T1'!$G$10=1,1,0)+IF('points T1'!$G$11=1,1,0)+IF('points T1'!$G$12=1,1,0)+IF('points T1'!$G$13=1,1,0)+IF('points T1'!$G$14=1,1,0)</f>
        <v>1</v>
      </c>
      <c r="F31" s="68">
        <f>IF('points T1'!$G$7=0,1,0)+IF('points T1'!$G$8=0,1,0)+IF('points T1'!$G$9=0,1,0)+IF('points T1'!$G$10=0,1,0)+IF('points T1'!$G$11=0,1,0)+IF('points T1'!$G$12=0,1,0)+IF('points T1'!$G$13=0,1,0)+IF('points T1'!$G$14=0,1,0)</f>
        <v>6</v>
      </c>
      <c r="G31" s="67">
        <f>'points T1'!$E$17</f>
        <v>24</v>
      </c>
      <c r="H31" s="67">
        <f>'points T1'!$F$17</f>
        <v>64</v>
      </c>
      <c r="I31" s="72">
        <f>G31-H31</f>
        <v>-40</v>
      </c>
      <c r="J31" s="73">
        <f>G31/H31</f>
        <v>0.375</v>
      </c>
    </row>
    <row r="32" spans="1:10" s="25" customFormat="1" ht="15" customHeight="1" thickBot="1">
      <c r="A32" s="83" t="s">
        <v>19</v>
      </c>
      <c r="B32" s="78">
        <f t="shared" ref="B32:I32" si="0">SUM(B27:B31)</f>
        <v>40</v>
      </c>
      <c r="C32" s="79">
        <f t="shared" si="0"/>
        <v>40</v>
      </c>
      <c r="D32" s="79">
        <f t="shared" si="0"/>
        <v>19</v>
      </c>
      <c r="E32" s="79">
        <f t="shared" si="0"/>
        <v>2</v>
      </c>
      <c r="F32" s="79">
        <f t="shared" si="0"/>
        <v>19</v>
      </c>
      <c r="G32" s="79">
        <f t="shared" si="0"/>
        <v>233</v>
      </c>
      <c r="H32" s="79">
        <f t="shared" si="0"/>
        <v>233</v>
      </c>
      <c r="I32" s="79">
        <f t="shared" si="0"/>
        <v>0</v>
      </c>
      <c r="J32" s="79"/>
    </row>
    <row r="33" spans="1:10" s="25" customFormat="1" ht="43.5" customHeight="1">
      <c r="A33" s="147" t="str">
        <f>'planning T1'!A1:G1</f>
        <v>CHALLENGE NATIONAL DE TORBALL UNADEV/ANTHV 2017-2018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s="25" customFormat="1" ht="17.45" customHeight="1">
      <c r="A34" s="146" t="str">
        <f>'planning T2'!A2:G2</f>
        <v>Niveau 2 Féminin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s="25" customFormat="1" ht="17.45" customHeight="1" thickBot="1">
      <c r="A35" s="146" t="str">
        <f>'planning T2'!A3:G3</f>
        <v>Second tour : ?? , le ??/??/2018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s="25" customFormat="1" ht="15.95" customHeight="1" thickBot="1">
      <c r="A36" s="35" t="str">
        <f>'planning T1'!$C$9</f>
        <v>ASCND MARSEILLE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CS AVH LYON</v>
      </c>
      <c r="G36" s="36"/>
      <c r="H36" s="36"/>
      <c r="I36" s="36"/>
      <c r="J36" s="37"/>
    </row>
    <row r="37" spans="1:10" s="25" customFormat="1" ht="15.95" customHeight="1" thickBot="1">
      <c r="A37" s="35" t="str">
        <f>'planning T1'!$F$7</f>
        <v>TORBALL H. ANGERS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5" t="str">
        <f>'planning T1'!$C$7</f>
        <v xml:space="preserve">VOIR AVEC LES MAINS </v>
      </c>
      <c r="G37" s="39"/>
      <c r="H37" s="39"/>
      <c r="I37" s="39"/>
      <c r="J37" s="40"/>
    </row>
    <row r="38" spans="1:10" s="25" customFormat="1" ht="15.95" customHeight="1" thickBot="1">
      <c r="A38" s="35" t="str">
        <f>'planning T1'!$F$8</f>
        <v>CS AVH LYON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5" t="str">
        <f>'planning T1'!$C$8</f>
        <v>GRENOBLE H.</v>
      </c>
      <c r="G38" s="39"/>
      <c r="H38" s="39"/>
      <c r="I38" s="39"/>
      <c r="J38" s="40"/>
    </row>
    <row r="39" spans="1:10" s="25" customFormat="1" ht="15.95" customHeight="1" thickBot="1">
      <c r="A39" s="35" t="str">
        <f>'planning T1'!$C$9</f>
        <v>ASCND MARSEILLE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5" t="str">
        <f>'planning T1'!$C$7</f>
        <v xml:space="preserve">VOIR AVEC LES MAINS </v>
      </c>
      <c r="G39" s="39"/>
      <c r="H39" s="39"/>
      <c r="I39" s="39"/>
      <c r="J39" s="40"/>
    </row>
    <row r="40" spans="1:10" s="25" customFormat="1" ht="15.95" customHeight="1" thickBot="1">
      <c r="A40" s="35" t="str">
        <f>'planning T1'!$C$8</f>
        <v>GRENOBLE H.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5" t="str">
        <f>'planning T1'!$F$7</f>
        <v>TORBALL H. ANGERS</v>
      </c>
      <c r="G40" s="39"/>
      <c r="H40" s="39"/>
      <c r="I40" s="39"/>
      <c r="J40" s="40"/>
    </row>
    <row r="41" spans="1:10" s="25" customFormat="1" ht="15.95" customHeight="1" thickBot="1">
      <c r="A41" s="35" t="str">
        <f>'planning T1'!$C$7</f>
        <v xml:space="preserve">VOIR AVEC LES MAINS 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5" t="str">
        <f>'planning T1'!$F$8</f>
        <v>CS AVH LYON</v>
      </c>
      <c r="G41" s="39"/>
      <c r="H41" s="39"/>
      <c r="I41" s="39"/>
      <c r="J41" s="40"/>
    </row>
    <row r="42" spans="1:10" s="25" customFormat="1" ht="15.95" customHeight="1" thickBot="1">
      <c r="A42" s="35" t="str">
        <f>'planning T1'!$C$8</f>
        <v>GRENOBLE H.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5" t="str">
        <f>'planning T1'!$C$9</f>
        <v>ASCND MARSEILLE</v>
      </c>
      <c r="G42" s="39"/>
      <c r="H42" s="39"/>
      <c r="I42" s="39"/>
      <c r="J42" s="40"/>
    </row>
    <row r="43" spans="1:10" s="25" customFormat="1" ht="15.95" customHeight="1" thickBot="1">
      <c r="A43" s="35" t="str">
        <f>'planning T1'!$F$8</f>
        <v>CS AVH LYON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5" t="str">
        <f>'planning T1'!$F$7</f>
        <v>TORBALL H. ANGERS</v>
      </c>
      <c r="G43" s="39"/>
      <c r="H43" s="39"/>
      <c r="I43" s="39"/>
      <c r="J43" s="40"/>
    </row>
    <row r="44" spans="1:10" s="25" customFormat="1" ht="15.95" customHeight="1" thickBot="1">
      <c r="A44" s="35" t="str">
        <f>'planning T1'!$C$7</f>
        <v xml:space="preserve">VOIR AVEC LES MAINS 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5" t="str">
        <f>'planning T1'!$C$8</f>
        <v>GRENOBLE H.</v>
      </c>
      <c r="G44" s="39"/>
      <c r="H44" s="39"/>
      <c r="I44" s="39"/>
      <c r="J44" s="40"/>
    </row>
    <row r="45" spans="1:10" s="25" customFormat="1" ht="15.95" customHeight="1">
      <c r="A45" s="35" t="str">
        <f>'planning T1'!$F$7</f>
        <v>TORBALL H. ANGERS</v>
      </c>
      <c r="B45" s="47"/>
      <c r="C45" s="62" t="str">
        <f>IF(ISBLANK('planning T2'!D16),"",'planning T2'!D16)</f>
        <v/>
      </c>
      <c r="D45" s="28" t="s">
        <v>14</v>
      </c>
      <c r="E45" s="63" t="str">
        <f>IF(ISBLANK('planning T2'!E16),"",'planning T2'!E16)</f>
        <v/>
      </c>
      <c r="F45" s="35" t="str">
        <f>'planning T1'!$C$9</f>
        <v>ASCND MARSEILLE</v>
      </c>
      <c r="G45" s="39"/>
      <c r="H45" s="39"/>
      <c r="I45" s="39"/>
      <c r="J45" s="40"/>
    </row>
    <row r="46" spans="1:10" s="25" customFormat="1" ht="15.95" customHeight="1" thickBot="1">
      <c r="A46" s="156" t="s">
        <v>26</v>
      </c>
      <c r="B46" s="157"/>
      <c r="C46" s="157"/>
      <c r="D46" s="157"/>
      <c r="E46" s="157"/>
      <c r="F46" s="157"/>
      <c r="G46" s="39"/>
      <c r="H46" s="39"/>
      <c r="I46" s="39"/>
      <c r="J46" s="40"/>
    </row>
    <row r="47" spans="1:10" s="25" customFormat="1" ht="15.95" customHeight="1" thickBot="1">
      <c r="A47" s="35" t="str">
        <f>'planning T1'!$F$8</f>
        <v>CS AVH LYON</v>
      </c>
      <c r="B47" s="47"/>
      <c r="C47" s="62" t="str">
        <f>IF(ISBLANK('planning T2'!D18),"",'planning T2'!D18)</f>
        <v/>
      </c>
      <c r="D47" s="28" t="s">
        <v>14</v>
      </c>
      <c r="E47" s="63" t="str">
        <f>IF(ISBLANK('planning T2'!E18),"",'planning T2'!E18)</f>
        <v/>
      </c>
      <c r="F47" s="35" t="str">
        <f>'planning T1'!$C$7</f>
        <v xml:space="preserve">VOIR AVEC LES MAINS </v>
      </c>
      <c r="G47" s="39"/>
      <c r="H47" s="39"/>
      <c r="I47" s="39"/>
      <c r="J47" s="40"/>
    </row>
    <row r="48" spans="1:10" s="25" customFormat="1" ht="15.95" customHeight="1" thickBot="1">
      <c r="A48" s="35" t="str">
        <f>'planning T1'!$C$9</f>
        <v>ASCND MARSEILLE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5" t="str">
        <f>'planning T1'!$F$7</f>
        <v>TORBALL H. ANGERS</v>
      </c>
      <c r="G48" s="39"/>
      <c r="H48" s="39"/>
      <c r="I48" s="39"/>
      <c r="J48" s="40"/>
    </row>
    <row r="49" spans="1:10" s="25" customFormat="1" ht="15.95" customHeight="1" thickBot="1">
      <c r="A49" s="35" t="str">
        <f>'planning T1'!$C$8</f>
        <v>GRENOBLE H.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5" t="str">
        <f>'planning T1'!$F$8</f>
        <v>CS AVH LYON</v>
      </c>
      <c r="G49" s="39"/>
      <c r="H49" s="39"/>
      <c r="I49" s="39"/>
      <c r="J49" s="40"/>
    </row>
    <row r="50" spans="1:10" s="25" customFormat="1" ht="15.95" customHeight="1" thickBot="1">
      <c r="A50" s="35" t="str">
        <f>'planning T1'!$C$9</f>
        <v>ASCND MARSEILLE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5" t="str">
        <f>'planning T1'!$C$7</f>
        <v xml:space="preserve">VOIR AVEC LES MAINS </v>
      </c>
      <c r="G50" s="39"/>
      <c r="H50" s="39"/>
      <c r="I50" s="39"/>
      <c r="J50" s="40"/>
    </row>
    <row r="51" spans="1:10" s="25" customFormat="1" ht="15.95" customHeight="1" thickBot="1">
      <c r="A51" s="35" t="str">
        <f>'planning T1'!$F$7</f>
        <v>TORBALL H. ANGERS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5" t="str">
        <f>'planning T1'!$C$8</f>
        <v>GRENOBLE H.</v>
      </c>
      <c r="G51" s="39"/>
      <c r="H51" s="39"/>
      <c r="I51" s="39"/>
      <c r="J51" s="40"/>
    </row>
    <row r="52" spans="1:10" s="25" customFormat="1" ht="15.95" customHeight="1" thickBot="1">
      <c r="A52" s="35" t="str">
        <f>'planning T1'!$F$8</f>
        <v>CS AVH LYON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5" t="str">
        <f>'planning T1'!$C$9</f>
        <v>ASCND MARSEILLE</v>
      </c>
      <c r="G52" s="39"/>
      <c r="H52" s="39"/>
      <c r="I52" s="39"/>
      <c r="J52" s="40"/>
    </row>
    <row r="53" spans="1:10" s="25" customFormat="1" ht="15.95" customHeight="1" thickBot="1">
      <c r="A53" s="35" t="str">
        <f>'planning T1'!$C$7</f>
        <v xml:space="preserve">VOIR AVEC LES MAINS 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5" t="str">
        <f>'planning T1'!$C$8</f>
        <v>GRENOBLE H.</v>
      </c>
      <c r="G53" s="39"/>
      <c r="H53" s="39"/>
      <c r="I53" s="39"/>
      <c r="J53" s="40"/>
    </row>
    <row r="54" spans="1:10" s="25" customFormat="1" ht="15.95" customHeight="1" thickBot="1">
      <c r="A54" s="35" t="str">
        <f>'planning T1'!$F$7</f>
        <v>TORBALL H. ANGERS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5" t="str">
        <f>'planning T1'!$F$8</f>
        <v>CS AVH LYON</v>
      </c>
      <c r="G54" s="39"/>
      <c r="H54" s="39"/>
      <c r="I54" s="39"/>
      <c r="J54" s="40"/>
    </row>
    <row r="55" spans="1:10" s="25" customFormat="1" ht="15.95" customHeight="1" thickBot="1">
      <c r="A55" s="35" t="str">
        <f>'planning T1'!$C$8</f>
        <v>GRENOBLE H.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5" t="str">
        <f>'planning T1'!$C$9</f>
        <v>ASCND MARSEILLE</v>
      </c>
      <c r="G55" s="39"/>
      <c r="H55" s="39"/>
      <c r="I55" s="39"/>
      <c r="J55" s="40"/>
    </row>
    <row r="56" spans="1:10" s="25" customFormat="1" ht="15.95" customHeight="1" thickBot="1">
      <c r="A56" s="35" t="str">
        <f>'planning T1'!$C$7</f>
        <v xml:space="preserve">VOIR AVEC LES MAINS 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35" t="str">
        <f>'planning T1'!$F$7</f>
        <v>TORBALL H. ANGERS</v>
      </c>
      <c r="G56" s="41"/>
      <c r="H56" s="41"/>
      <c r="I56" s="41"/>
      <c r="J56" s="42"/>
    </row>
    <row r="57" spans="1:10" s="43" customFormat="1" ht="50.1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87" t="s">
        <v>16</v>
      </c>
      <c r="B58" s="88" t="s">
        <v>17</v>
      </c>
      <c r="C58" s="89" t="s">
        <v>18</v>
      </c>
      <c r="D58" s="89" t="s">
        <v>11</v>
      </c>
      <c r="E58" s="89" t="s">
        <v>12</v>
      </c>
      <c r="F58" s="89" t="s">
        <v>13</v>
      </c>
      <c r="G58" s="89" t="s">
        <v>22</v>
      </c>
      <c r="H58" s="89" t="s">
        <v>23</v>
      </c>
      <c r="I58" s="89" t="s">
        <v>24</v>
      </c>
      <c r="J58" s="90" t="s">
        <v>25</v>
      </c>
    </row>
    <row r="59" spans="1:10" s="25" customFormat="1" ht="15" customHeight="1" thickBot="1">
      <c r="A59" s="51" t="str">
        <f>'planning T1'!$C$7</f>
        <v xml:space="preserve">VOIR AVEC LES MAINS </v>
      </c>
      <c r="B59" s="67" t="str">
        <f>'points T2'!$D$17</f>
        <v/>
      </c>
      <c r="C59" s="68">
        <f>SUM(D59:F59)</f>
        <v>0</v>
      </c>
      <c r="D59" s="68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68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68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67" t="str">
        <f>'points T2'!$B$17</f>
        <v/>
      </c>
      <c r="H59" s="67" t="str">
        <f>'points T2'!$C$17</f>
        <v/>
      </c>
      <c r="I59" s="69" t="e">
        <f>G59-H59</f>
        <v>#VALUE!</v>
      </c>
      <c r="J59" s="70" t="e">
        <f>G59/H59</f>
        <v>#VALUE!</v>
      </c>
    </row>
    <row r="60" spans="1:10" s="25" customFormat="1" ht="15" customHeight="1" thickBot="1">
      <c r="A60" s="51" t="str">
        <f>'planning T1'!$F$7</f>
        <v>TORBALL H. ANGERS</v>
      </c>
      <c r="B60" s="67" t="str">
        <f>'points T2'!$G$17</f>
        <v/>
      </c>
      <c r="C60" s="71">
        <f>SUM(D60:F60)</f>
        <v>0</v>
      </c>
      <c r="D60" s="68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68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68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67" t="str">
        <f>'points T2'!$E$17</f>
        <v/>
      </c>
      <c r="H60" s="67" t="str">
        <f>'points T2'!$F$17</f>
        <v/>
      </c>
      <c r="I60" s="72" t="e">
        <f>G60-H60</f>
        <v>#VALUE!</v>
      </c>
      <c r="J60" s="73" t="e">
        <f>G60/H60</f>
        <v>#VALUE!</v>
      </c>
    </row>
    <row r="61" spans="1:10" s="25" customFormat="1" ht="15" customHeight="1" thickBot="1">
      <c r="A61" s="51" t="str">
        <f>'planning T1'!$C$8</f>
        <v>GRENOBLE H.</v>
      </c>
      <c r="B61" s="67" t="str">
        <f>'points T2'!$J$17</f>
        <v/>
      </c>
      <c r="C61" s="71">
        <f>SUM(D61:F61)</f>
        <v>0</v>
      </c>
      <c r="D61" s="68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68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68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67" t="str">
        <f>'points T2'!$H$17</f>
        <v/>
      </c>
      <c r="H61" s="67" t="str">
        <f>'points T2'!$I$17</f>
        <v/>
      </c>
      <c r="I61" s="72" t="e">
        <f>G61-H61</f>
        <v>#VALUE!</v>
      </c>
      <c r="J61" s="73" t="e">
        <f>G61/H61</f>
        <v>#VALUE!</v>
      </c>
    </row>
    <row r="62" spans="1:10" s="25" customFormat="1" ht="15" customHeight="1" thickBot="1">
      <c r="A62" s="51" t="str">
        <f>'planning T1'!$F$8</f>
        <v>CS AVH LYON</v>
      </c>
      <c r="B62" s="67" t="str">
        <f>'points T2'!$M$17</f>
        <v/>
      </c>
      <c r="C62" s="71">
        <f>SUM(D62:F62)</f>
        <v>0</v>
      </c>
      <c r="D62" s="68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68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68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67" t="str">
        <f>'points T2'!$K$17</f>
        <v/>
      </c>
      <c r="H62" s="67" t="str">
        <f>'points T2'!$L$17</f>
        <v/>
      </c>
      <c r="I62" s="72" t="e">
        <f>G62-H62</f>
        <v>#VALUE!</v>
      </c>
      <c r="J62" s="73" t="e">
        <f>G62/H62</f>
        <v>#VALUE!</v>
      </c>
    </row>
    <row r="63" spans="1:10" s="25" customFormat="1" ht="15" customHeight="1" thickBot="1">
      <c r="A63" s="51" t="str">
        <f>'planning T1'!$C$9</f>
        <v>ASCND MARSEILLE</v>
      </c>
      <c r="B63" s="67" t="str">
        <f>'points T2'!$P$17</f>
        <v/>
      </c>
      <c r="C63" s="71">
        <f>SUM(D63:F63)</f>
        <v>0</v>
      </c>
      <c r="D63" s="68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68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68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67" t="str">
        <f>'points T2'!$N$17</f>
        <v/>
      </c>
      <c r="H63" s="67" t="str">
        <f>'points T2'!$O$17</f>
        <v/>
      </c>
      <c r="I63" s="72" t="e">
        <f>G63-H63</f>
        <v>#VALUE!</v>
      </c>
      <c r="J63" s="73" t="e">
        <f>G63/H63</f>
        <v>#VALUE!</v>
      </c>
    </row>
    <row r="64" spans="1:10" s="25" customFormat="1" ht="15" customHeight="1" thickBot="1">
      <c r="A64" s="82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1.5" customHeight="1">
      <c r="A65" s="147" t="str">
        <f>'planning T1'!A1:G1</f>
        <v>CHALLENGE NATIONAL DE TORBALL UNADEV/ANTHV 2017-2018</v>
      </c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25" customFormat="1" ht="15" customHeight="1">
      <c r="A66" s="146" t="str">
        <f>'planning T1'!A2:G2</f>
        <v>Niveau 2 Féminin</v>
      </c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0" s="84" customFormat="1" ht="99.95" customHeight="1" thickBot="1">
      <c r="A67" s="145" t="s">
        <v>21</v>
      </c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s="25" customFormat="1" ht="30" customHeight="1" thickBot="1">
      <c r="A68" s="87" t="s">
        <v>16</v>
      </c>
      <c r="B68" s="88" t="s">
        <v>17</v>
      </c>
      <c r="C68" s="89" t="s">
        <v>18</v>
      </c>
      <c r="D68" s="89" t="s">
        <v>11</v>
      </c>
      <c r="E68" s="89" t="s">
        <v>12</v>
      </c>
      <c r="F68" s="89" t="s">
        <v>13</v>
      </c>
      <c r="G68" s="89" t="s">
        <v>22</v>
      </c>
      <c r="H68" s="89" t="s">
        <v>23</v>
      </c>
      <c r="I68" s="89" t="s">
        <v>24</v>
      </c>
      <c r="J68" s="90" t="s">
        <v>25</v>
      </c>
    </row>
    <row r="69" spans="1:10" s="25" customFormat="1" ht="21.75" customHeight="1" thickBot="1">
      <c r="A69" s="51" t="str">
        <f>'planning T1'!$C$7</f>
        <v xml:space="preserve">VOIR AVEC LES MAINS </v>
      </c>
      <c r="B69" s="67" t="e">
        <f>'points T2'!$D$24</f>
        <v>#VALUE!</v>
      </c>
      <c r="C69" s="71">
        <f>SUM(D69:F69)</f>
        <v>8</v>
      </c>
      <c r="D69" s="71">
        <f t="shared" ref="D69:F73" si="2">D27+D59</f>
        <v>7</v>
      </c>
      <c r="E69" s="71">
        <f t="shared" si="2"/>
        <v>0</v>
      </c>
      <c r="F69" s="71">
        <f t="shared" si="2"/>
        <v>1</v>
      </c>
      <c r="G69" s="67" t="e">
        <f>'points T2'!$B$24</f>
        <v>#VALUE!</v>
      </c>
      <c r="H69" s="67" t="e">
        <f>'points T2'!$C$24</f>
        <v>#VALUE!</v>
      </c>
      <c r="I69" s="72" t="e">
        <f>G69-H69</f>
        <v>#VALUE!</v>
      </c>
      <c r="J69" s="73" t="e">
        <f>G69/H69</f>
        <v>#VALUE!</v>
      </c>
    </row>
    <row r="70" spans="1:10" s="25" customFormat="1" ht="21.75" customHeight="1" thickBot="1">
      <c r="A70" s="51" t="str">
        <f>'planning T1'!$F$7</f>
        <v>TORBALL H. ANGERS</v>
      </c>
      <c r="B70" s="67" t="e">
        <f>'points T2'!$G$24</f>
        <v>#VALUE!</v>
      </c>
      <c r="C70" s="71">
        <f>SUM(D70:F70)</f>
        <v>8</v>
      </c>
      <c r="D70" s="71">
        <f t="shared" si="2"/>
        <v>5</v>
      </c>
      <c r="E70" s="71">
        <f t="shared" si="2"/>
        <v>0</v>
      </c>
      <c r="F70" s="71">
        <f t="shared" si="2"/>
        <v>3</v>
      </c>
      <c r="G70" s="67" t="e">
        <f>'points T2'!$E$24</f>
        <v>#VALUE!</v>
      </c>
      <c r="H70" s="67" t="e">
        <f>'points T2'!$F$24</f>
        <v>#VALUE!</v>
      </c>
      <c r="I70" s="72" t="e">
        <f>G70-H70</f>
        <v>#VALUE!</v>
      </c>
      <c r="J70" s="73" t="e">
        <f>G70/H70</f>
        <v>#VALUE!</v>
      </c>
    </row>
    <row r="71" spans="1:10" s="25" customFormat="1" ht="21.75" customHeight="1" thickBot="1">
      <c r="A71" s="51" t="str">
        <f>'planning T1'!$C$8</f>
        <v>GRENOBLE H.</v>
      </c>
      <c r="B71" s="67" t="e">
        <f>'points T2'!$J$24</f>
        <v>#VALUE!</v>
      </c>
      <c r="C71" s="71">
        <f>SUM(D71:F71)</f>
        <v>8</v>
      </c>
      <c r="D71" s="71">
        <f t="shared" si="2"/>
        <v>4</v>
      </c>
      <c r="E71" s="71">
        <f t="shared" si="2"/>
        <v>1</v>
      </c>
      <c r="F71" s="71">
        <f t="shared" si="2"/>
        <v>3</v>
      </c>
      <c r="G71" s="67" t="e">
        <f>'points T2'!$H$24</f>
        <v>#VALUE!</v>
      </c>
      <c r="H71" s="67" t="e">
        <f>'points T2'!$I$24</f>
        <v>#VALUE!</v>
      </c>
      <c r="I71" s="72" t="e">
        <f>G71-H71</f>
        <v>#VALUE!</v>
      </c>
      <c r="J71" s="73" t="e">
        <f>G71/H71</f>
        <v>#VALUE!</v>
      </c>
    </row>
    <row r="72" spans="1:10" s="25" customFormat="1" ht="21.75" customHeight="1" thickBot="1">
      <c r="A72" s="51" t="str">
        <f>'planning T1'!$F$8</f>
        <v>CS AVH LYON</v>
      </c>
      <c r="B72" s="67" t="e">
        <f>'points T2'!$M$24</f>
        <v>#VALUE!</v>
      </c>
      <c r="C72" s="71">
        <f>SUM(D72:F72)</f>
        <v>8</v>
      </c>
      <c r="D72" s="71">
        <f t="shared" si="2"/>
        <v>2</v>
      </c>
      <c r="E72" s="71">
        <f t="shared" si="2"/>
        <v>0</v>
      </c>
      <c r="F72" s="71">
        <f t="shared" si="2"/>
        <v>6</v>
      </c>
      <c r="G72" s="67" t="e">
        <f>'points T2'!$K$24</f>
        <v>#VALUE!</v>
      </c>
      <c r="H72" s="67" t="e">
        <f>'points T2'!$L$24</f>
        <v>#VALUE!</v>
      </c>
      <c r="I72" s="72" t="e">
        <f>G72-H72</f>
        <v>#VALUE!</v>
      </c>
      <c r="J72" s="73" t="e">
        <f>G72/H72</f>
        <v>#VALUE!</v>
      </c>
    </row>
    <row r="73" spans="1:10" s="25" customFormat="1" ht="21.75" customHeight="1" thickBot="1">
      <c r="A73" s="51" t="str">
        <f>'planning T1'!$C$9</f>
        <v>ASCND MARSEILLE</v>
      </c>
      <c r="B73" s="67" t="e">
        <f>'points T2'!$P$24</f>
        <v>#VALUE!</v>
      </c>
      <c r="C73" s="71">
        <f>SUM(D73:F73)</f>
        <v>8</v>
      </c>
      <c r="D73" s="71">
        <f t="shared" si="2"/>
        <v>1</v>
      </c>
      <c r="E73" s="71">
        <f t="shared" si="2"/>
        <v>1</v>
      </c>
      <c r="F73" s="71">
        <f t="shared" si="2"/>
        <v>6</v>
      </c>
      <c r="G73" s="67" t="e">
        <f>'points T2'!$N$24</f>
        <v>#VALUE!</v>
      </c>
      <c r="H73" s="67" t="e">
        <f>'points T2'!$O$24</f>
        <v>#VALUE!</v>
      </c>
      <c r="I73" s="72" t="e">
        <f>G73-H73</f>
        <v>#VALUE!</v>
      </c>
      <c r="J73" s="73" t="e">
        <f>G73/H73</f>
        <v>#VALUE!</v>
      </c>
    </row>
    <row r="74" spans="1:10" s="25" customFormat="1" ht="21.75" customHeight="1" thickBot="1">
      <c r="A74" s="91" t="s">
        <v>19</v>
      </c>
      <c r="B74" s="80" t="e">
        <f t="shared" ref="B74:I74" si="3">SUM(B69:B73)</f>
        <v>#VALUE!</v>
      </c>
      <c r="C74" s="81">
        <f t="shared" si="3"/>
        <v>40</v>
      </c>
      <c r="D74" s="81">
        <f t="shared" si="3"/>
        <v>19</v>
      </c>
      <c r="E74" s="81">
        <f t="shared" si="3"/>
        <v>2</v>
      </c>
      <c r="F74" s="81">
        <f t="shared" si="3"/>
        <v>19</v>
      </c>
      <c r="G74" s="81" t="e">
        <f t="shared" si="3"/>
        <v>#VALUE!</v>
      </c>
      <c r="H74" s="81" t="e">
        <f t="shared" si="3"/>
        <v>#VALUE!</v>
      </c>
      <c r="I74" s="81" t="e">
        <f t="shared" si="3"/>
        <v>#VALUE!</v>
      </c>
      <c r="J74" s="81"/>
    </row>
    <row r="75" spans="1:10" s="25" customFormat="1" ht="21.75" customHeight="1"/>
    <row r="76" spans="1:10" ht="21.75" customHeight="1"/>
  </sheetData>
  <sortState ref="A27:J31">
    <sortCondition descending="1" ref="B27:B31"/>
  </sortState>
  <mergeCells count="12">
    <mergeCell ref="A67:J67"/>
    <mergeCell ref="A34:J34"/>
    <mergeCell ref="A35:J35"/>
    <mergeCell ref="A65:J65"/>
    <mergeCell ref="A66:J66"/>
    <mergeCell ref="A46:F46"/>
    <mergeCell ref="A1:J1"/>
    <mergeCell ref="A2:J2"/>
    <mergeCell ref="A3:J3"/>
    <mergeCell ref="A33:J33"/>
    <mergeCell ref="A25:J25"/>
    <mergeCell ref="A14:F14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grille5</vt:lpstr>
      <vt:lpstr>grille5fixe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2018-02-12T20:08:45Z</cp:lastPrinted>
  <dcterms:created xsi:type="dcterms:W3CDTF">2003-05-02T15:02:09Z</dcterms:created>
  <dcterms:modified xsi:type="dcterms:W3CDTF">2018-02-25T09:48:19Z</dcterms:modified>
</cp:coreProperties>
</file>