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orball\Championnat de France\2021-2022\D3 Masculine\Division 3 Masculine Aller Grenoble-05-02-2022\"/>
    </mc:Choice>
  </mc:AlternateContent>
  <xr:revisionPtr revIDLastSave="0" documentId="13_ncr:1_{C7EF1838-1C0D-4EDE-A474-2C66D0BBD2C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lanning T1" sheetId="1" r:id="rId1"/>
    <sheet name="Points T1" sheetId="2" r:id="rId2"/>
    <sheet name="Planning T2" sheetId="5" r:id="rId3"/>
    <sheet name="Points T2" sheetId="6" r:id="rId4"/>
    <sheet name="grille7" sheetId="7" r:id="rId5"/>
    <sheet name="grille7fixe" sheetId="9" r:id="rId6"/>
  </sheets>
  <externalReferences>
    <externalReference r:id="rId7"/>
  </externalReferences>
  <definedNames>
    <definedName name="dg_1">[1]Feuil3!#REF!</definedName>
    <definedName name="dgb">#REF!</definedName>
    <definedName name="essai1">[1]Feuil3!#REF!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E7" i="7"/>
  <c r="A32" i="7" s="1"/>
  <c r="A5" i="7"/>
  <c r="A33" i="7" s="1"/>
  <c r="E6" i="7"/>
  <c r="A31" i="7" s="1"/>
  <c r="E4" i="7"/>
  <c r="A30" i="7" s="1"/>
  <c r="A6" i="7"/>
  <c r="A29" i="7" s="1"/>
  <c r="E5" i="7"/>
  <c r="A28" i="7" s="1"/>
  <c r="A4" i="7"/>
  <c r="A27" i="7" s="1"/>
  <c r="F27" i="1"/>
  <c r="E24" i="7" s="1"/>
  <c r="F26" i="1"/>
  <c r="E23" i="7" s="1"/>
  <c r="F25" i="1"/>
  <c r="E22" i="7" s="1"/>
  <c r="F24" i="1"/>
  <c r="E21" i="7" s="1"/>
  <c r="F23" i="1"/>
  <c r="E20" i="7" s="1"/>
  <c r="F11" i="1"/>
  <c r="E8" i="7" s="1"/>
  <c r="F12" i="1"/>
  <c r="E9" i="7" s="1"/>
  <c r="F13" i="1"/>
  <c r="E10" i="7" s="1"/>
  <c r="F14" i="1"/>
  <c r="E11" i="7" s="1"/>
  <c r="F15" i="1"/>
  <c r="E12" i="7" s="1"/>
  <c r="F16" i="1"/>
  <c r="E13" i="7" s="1"/>
  <c r="F17" i="1"/>
  <c r="E14" i="7" s="1"/>
  <c r="F18" i="1"/>
  <c r="E15" i="7" s="1"/>
  <c r="F19" i="1"/>
  <c r="E16" i="7" s="1"/>
  <c r="F20" i="1"/>
  <c r="E17" i="7" s="1"/>
  <c r="F21" i="1"/>
  <c r="E18" i="7" s="1"/>
  <c r="F22" i="1"/>
  <c r="E19" i="7" s="1"/>
  <c r="C10" i="1"/>
  <c r="A7" i="7" s="1"/>
  <c r="C11" i="1"/>
  <c r="A8" i="7" s="1"/>
  <c r="C12" i="1"/>
  <c r="A9" i="7" s="1"/>
  <c r="C13" i="1"/>
  <c r="A10" i="7" s="1"/>
  <c r="C14" i="1"/>
  <c r="A11" i="7" s="1"/>
  <c r="C15" i="1"/>
  <c r="A12" i="7" s="1"/>
  <c r="C16" i="1"/>
  <c r="A13" i="7" s="1"/>
  <c r="C17" i="1"/>
  <c r="A14" i="7" s="1"/>
  <c r="C18" i="1"/>
  <c r="A15" i="7" s="1"/>
  <c r="C19" i="1"/>
  <c r="A16" i="7" s="1"/>
  <c r="C20" i="1"/>
  <c r="A17" i="7" s="1"/>
  <c r="C21" i="1"/>
  <c r="A18" i="7" s="1"/>
  <c r="C22" i="1"/>
  <c r="A19" i="7" s="1"/>
  <c r="C23" i="1"/>
  <c r="A20" i="7" s="1"/>
  <c r="C24" i="1"/>
  <c r="A21" i="7" s="1"/>
  <c r="C25" i="1"/>
  <c r="A22" i="7" s="1"/>
  <c r="C26" i="1"/>
  <c r="A23" i="7" s="1"/>
  <c r="C27" i="1"/>
  <c r="A24" i="7" s="1"/>
  <c r="B9" i="7"/>
  <c r="B16" i="7"/>
  <c r="B24" i="7"/>
  <c r="B23" i="7"/>
  <c r="B22" i="7"/>
  <c r="D24" i="7"/>
  <c r="D10" i="7"/>
  <c r="A70" i="7"/>
  <c r="A69" i="7"/>
  <c r="A37" i="7"/>
  <c r="A35" i="7"/>
  <c r="A3" i="7"/>
  <c r="A2" i="7"/>
  <c r="A1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B58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D4" i="7"/>
  <c r="D5" i="7"/>
  <c r="D6" i="7"/>
  <c r="D7" i="7"/>
  <c r="D8" i="7"/>
  <c r="D9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B4" i="7"/>
  <c r="B5" i="7"/>
  <c r="B6" i="7"/>
  <c r="B7" i="7"/>
  <c r="B8" i="7"/>
  <c r="B10" i="7"/>
  <c r="B11" i="7"/>
  <c r="B12" i="7"/>
  <c r="B13" i="7"/>
  <c r="B14" i="7"/>
  <c r="B15" i="7"/>
  <c r="B17" i="7"/>
  <c r="B18" i="7"/>
  <c r="B19" i="7"/>
  <c r="B20" i="7"/>
  <c r="B21" i="7"/>
  <c r="B7" i="6"/>
  <c r="D7" i="6"/>
  <c r="D15" i="6" s="1"/>
  <c r="B67" i="7" s="1"/>
  <c r="C7" i="6"/>
  <c r="C15" i="6"/>
  <c r="H67" i="7" s="1"/>
  <c r="B8" i="6"/>
  <c r="D8" i="6" s="1"/>
  <c r="F66" i="9" s="1"/>
  <c r="B9" i="6"/>
  <c r="D9" i="6" s="1"/>
  <c r="B10" i="6"/>
  <c r="D10" i="6" s="1"/>
  <c r="B11" i="6"/>
  <c r="D11" i="6" s="1"/>
  <c r="B12" i="6"/>
  <c r="D12" i="6" s="1"/>
  <c r="B15" i="6"/>
  <c r="G67" i="7" s="1"/>
  <c r="L7" i="6"/>
  <c r="L15" i="6"/>
  <c r="H66" i="7" s="1"/>
  <c r="K7" i="6"/>
  <c r="M7" i="6" s="1"/>
  <c r="E65" i="9" s="1"/>
  <c r="K8" i="6"/>
  <c r="M8" i="6" s="1"/>
  <c r="K9" i="6"/>
  <c r="M9" i="6" s="1"/>
  <c r="K10" i="6"/>
  <c r="M10" i="6" s="1"/>
  <c r="K11" i="6"/>
  <c r="M11" i="6" s="1"/>
  <c r="K12" i="6"/>
  <c r="M12" i="6" s="1"/>
  <c r="H7" i="6"/>
  <c r="J7" i="6" s="1"/>
  <c r="D62" i="9" s="1"/>
  <c r="H8" i="6"/>
  <c r="J8" i="6" s="1"/>
  <c r="H9" i="6"/>
  <c r="J9" i="6" s="1"/>
  <c r="H10" i="6"/>
  <c r="J10" i="6" s="1"/>
  <c r="H11" i="6"/>
  <c r="J11" i="6" s="1"/>
  <c r="H12" i="6"/>
  <c r="J12" i="6" s="1"/>
  <c r="I7" i="6"/>
  <c r="I15" i="6"/>
  <c r="H65" i="7" s="1"/>
  <c r="Q7" i="6"/>
  <c r="S7" i="6"/>
  <c r="S15" i="6" s="1"/>
  <c r="B64" i="7" s="1"/>
  <c r="R7" i="6"/>
  <c r="R15" i="6"/>
  <c r="H64" i="7" s="1"/>
  <c r="Q8" i="6"/>
  <c r="S8" i="6" s="1"/>
  <c r="Q9" i="6"/>
  <c r="S9" i="6" s="1"/>
  <c r="Q10" i="6"/>
  <c r="S10" i="6" s="1"/>
  <c r="Q11" i="6"/>
  <c r="S11" i="6" s="1"/>
  <c r="Q12" i="6"/>
  <c r="S12" i="6" s="1"/>
  <c r="Q15" i="6"/>
  <c r="G64" i="7" s="1"/>
  <c r="O7" i="6"/>
  <c r="O15" i="6" s="1"/>
  <c r="H63" i="7" s="1"/>
  <c r="N7" i="6"/>
  <c r="N15" i="6" s="1"/>
  <c r="P7" i="6"/>
  <c r="P15" i="6"/>
  <c r="B63" i="7" s="1"/>
  <c r="N8" i="6"/>
  <c r="P8" i="6" s="1"/>
  <c r="D64" i="9" s="1"/>
  <c r="N9" i="6"/>
  <c r="P9" i="6" s="1"/>
  <c r="F64" i="9" s="1"/>
  <c r="N10" i="6"/>
  <c r="P10" i="6" s="1"/>
  <c r="N11" i="6"/>
  <c r="P11" i="6" s="1"/>
  <c r="N12" i="6"/>
  <c r="P12" i="6" s="1"/>
  <c r="E7" i="6"/>
  <c r="G7" i="6" s="1"/>
  <c r="F7" i="6"/>
  <c r="F15" i="6"/>
  <c r="H62" i="7" s="1"/>
  <c r="E8" i="6"/>
  <c r="G8" i="6" s="1"/>
  <c r="E9" i="6"/>
  <c r="G9" i="6" s="1"/>
  <c r="E10" i="6"/>
  <c r="G10" i="6" s="1"/>
  <c r="E11" i="6"/>
  <c r="G11" i="6" s="1"/>
  <c r="E12" i="6"/>
  <c r="G12" i="6" s="1"/>
  <c r="C7" i="5"/>
  <c r="A62" i="7" s="1"/>
  <c r="T7" i="6"/>
  <c r="T15" i="6" s="1"/>
  <c r="G61" i="7" s="1"/>
  <c r="I61" i="7" s="1"/>
  <c r="I68" i="7" s="1"/>
  <c r="U7" i="6"/>
  <c r="U15" i="6"/>
  <c r="H61" i="7" s="1"/>
  <c r="C9" i="5"/>
  <c r="A67" i="7" s="1"/>
  <c r="F7" i="5"/>
  <c r="A66" i="7" s="1"/>
  <c r="C8" i="5"/>
  <c r="E45" i="7" s="1"/>
  <c r="A65" i="7"/>
  <c r="F9" i="5"/>
  <c r="E43" i="7" s="1"/>
  <c r="F8" i="5"/>
  <c r="A63" i="7" s="1"/>
  <c r="F10" i="5"/>
  <c r="A61" i="7" s="1"/>
  <c r="A39" i="7"/>
  <c r="E42" i="7"/>
  <c r="A51" i="7"/>
  <c r="F7" i="2"/>
  <c r="F15" i="2" s="1"/>
  <c r="H33" i="7" s="1"/>
  <c r="E7" i="2"/>
  <c r="G7" i="2" s="1"/>
  <c r="G15" i="2" s="1"/>
  <c r="B33" i="7" s="1"/>
  <c r="E8" i="2"/>
  <c r="G8" i="2" s="1"/>
  <c r="E9" i="2"/>
  <c r="G9" i="2" s="1"/>
  <c r="F33" i="7" s="1"/>
  <c r="E10" i="2"/>
  <c r="G10" i="2" s="1"/>
  <c r="E11" i="2"/>
  <c r="G11" i="2" s="1"/>
  <c r="E12" i="2"/>
  <c r="G12" i="2" s="1"/>
  <c r="L7" i="2"/>
  <c r="L15" i="2" s="1"/>
  <c r="H32" i="7" s="1"/>
  <c r="N7" i="2"/>
  <c r="P7" i="2" s="1"/>
  <c r="N8" i="2"/>
  <c r="P8" i="2" s="1"/>
  <c r="N9" i="2"/>
  <c r="P9" i="2"/>
  <c r="N10" i="2"/>
  <c r="P10" i="2"/>
  <c r="N11" i="2"/>
  <c r="P11" i="2" s="1"/>
  <c r="N12" i="2"/>
  <c r="P12" i="2" s="1"/>
  <c r="K7" i="2"/>
  <c r="M7" i="2" s="1"/>
  <c r="M15" i="2" s="1"/>
  <c r="B32" i="7" s="1"/>
  <c r="K8" i="2"/>
  <c r="M8" i="2" s="1"/>
  <c r="K9" i="2"/>
  <c r="M9" i="2" s="1"/>
  <c r="K10" i="2"/>
  <c r="M10" i="2" s="1"/>
  <c r="F28" i="9" s="1"/>
  <c r="K11" i="2"/>
  <c r="M11" i="2" s="1"/>
  <c r="K12" i="2"/>
  <c r="M12" i="2" s="1"/>
  <c r="O7" i="2"/>
  <c r="O15" i="2" s="1"/>
  <c r="H31" i="7" s="1"/>
  <c r="U7" i="2"/>
  <c r="U15" i="2" s="1"/>
  <c r="R20" i="6" s="1"/>
  <c r="R22" i="6" s="1"/>
  <c r="R23" i="6" s="1"/>
  <c r="H30" i="7"/>
  <c r="T7" i="2"/>
  <c r="V7" i="2" s="1"/>
  <c r="T8" i="2"/>
  <c r="V8" i="2" s="1"/>
  <c r="T9" i="2"/>
  <c r="V9" i="2" s="1"/>
  <c r="T10" i="2"/>
  <c r="V10" i="2"/>
  <c r="T11" i="2"/>
  <c r="V11" i="2" s="1"/>
  <c r="T12" i="2"/>
  <c r="V12" i="2" s="1"/>
  <c r="I7" i="2"/>
  <c r="I15" i="2"/>
  <c r="H29" i="7" s="1"/>
  <c r="H7" i="2"/>
  <c r="J7" i="2" s="1"/>
  <c r="E30" i="9" s="1"/>
  <c r="H8" i="2"/>
  <c r="J8" i="2" s="1"/>
  <c r="H9" i="2"/>
  <c r="J9" i="2" s="1"/>
  <c r="H10" i="2"/>
  <c r="J10" i="2" s="1"/>
  <c r="H11" i="2"/>
  <c r="J11" i="2" s="1"/>
  <c r="H12" i="2"/>
  <c r="J12" i="2" s="1"/>
  <c r="R7" i="2"/>
  <c r="R15" i="2" s="1"/>
  <c r="H28" i="7" s="1"/>
  <c r="Q7" i="2"/>
  <c r="Q15" i="2" s="1"/>
  <c r="G28" i="7" s="1"/>
  <c r="I28" i="7" s="1"/>
  <c r="S7" i="2"/>
  <c r="Q8" i="2"/>
  <c r="S8" i="2" s="1"/>
  <c r="Q9" i="2"/>
  <c r="S9" i="2" s="1"/>
  <c r="Q10" i="2"/>
  <c r="S10" i="2" s="1"/>
  <c r="Q11" i="2"/>
  <c r="S11" i="2" s="1"/>
  <c r="Q12" i="2"/>
  <c r="S12" i="2" s="1"/>
  <c r="A2" i="5"/>
  <c r="A36" i="7" s="1"/>
  <c r="K15" i="2"/>
  <c r="K16" i="2" s="1"/>
  <c r="E15" i="2"/>
  <c r="G33" i="7" s="1"/>
  <c r="N15" i="2"/>
  <c r="G31" i="9" s="1"/>
  <c r="C7" i="2"/>
  <c r="C15" i="2" s="1"/>
  <c r="B7" i="2"/>
  <c r="B15" i="2" s="1"/>
  <c r="B8" i="2"/>
  <c r="D8" i="2" s="1"/>
  <c r="B9" i="2"/>
  <c r="D9" i="2" s="1"/>
  <c r="B10" i="2"/>
  <c r="D10" i="2" s="1"/>
  <c r="B11" i="2"/>
  <c r="D11" i="2" s="1"/>
  <c r="B12" i="2"/>
  <c r="D12" i="2"/>
  <c r="V7" i="6"/>
  <c r="D61" i="7" s="1"/>
  <c r="T8" i="6"/>
  <c r="V8" i="6" s="1"/>
  <c r="T9" i="6"/>
  <c r="V9" i="6" s="1"/>
  <c r="F61" i="7" s="1"/>
  <c r="T10" i="6"/>
  <c r="V10" i="6" s="1"/>
  <c r="T11" i="6"/>
  <c r="V11" i="6" s="1"/>
  <c r="T12" i="6"/>
  <c r="V12" i="6" s="1"/>
  <c r="F62" i="9"/>
  <c r="D65" i="9"/>
  <c r="D66" i="9"/>
  <c r="E67" i="9"/>
  <c r="F61" i="9"/>
  <c r="H27" i="9"/>
  <c r="H61" i="9"/>
  <c r="B28" i="9"/>
  <c r="B29" i="9"/>
  <c r="G29" i="9"/>
  <c r="G66" i="9"/>
  <c r="G67" i="9"/>
  <c r="H28" i="9"/>
  <c r="H64" i="9"/>
  <c r="H31" i="9"/>
  <c r="H65" i="9"/>
  <c r="H32" i="9"/>
  <c r="F7" i="9"/>
  <c r="A28" i="9" s="1"/>
  <c r="A5" i="9"/>
  <c r="A29" i="9" s="1"/>
  <c r="F6" i="9"/>
  <c r="A31" i="9" s="1"/>
  <c r="F4" i="9"/>
  <c r="A27" i="9" s="1"/>
  <c r="A6" i="9"/>
  <c r="A30" i="9" s="1"/>
  <c r="F5" i="9"/>
  <c r="A32" i="9" s="1"/>
  <c r="A4" i="9"/>
  <c r="A33" i="9" s="1"/>
  <c r="F21" i="9"/>
  <c r="F20" i="9"/>
  <c r="F8" i="9"/>
  <c r="F9" i="9"/>
  <c r="F14" i="9"/>
  <c r="F15" i="9"/>
  <c r="F16" i="9"/>
  <c r="F17" i="9"/>
  <c r="A10" i="9"/>
  <c r="A11" i="9"/>
  <c r="A12" i="9"/>
  <c r="A18" i="9"/>
  <c r="A19" i="9"/>
  <c r="C9" i="9"/>
  <c r="C16" i="9"/>
  <c r="C24" i="9"/>
  <c r="C23" i="9"/>
  <c r="C22" i="9"/>
  <c r="E24" i="9"/>
  <c r="E10" i="9"/>
  <c r="A70" i="9"/>
  <c r="A69" i="9"/>
  <c r="A37" i="9"/>
  <c r="A35" i="9"/>
  <c r="A3" i="9"/>
  <c r="A2" i="9"/>
  <c r="A1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C58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E4" i="9"/>
  <c r="E5" i="9"/>
  <c r="E6" i="9"/>
  <c r="E7" i="9"/>
  <c r="E8" i="9"/>
  <c r="E9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C4" i="9"/>
  <c r="C5" i="9"/>
  <c r="C6" i="9"/>
  <c r="C7" i="9"/>
  <c r="C8" i="9"/>
  <c r="C10" i="9"/>
  <c r="C11" i="9"/>
  <c r="C12" i="9"/>
  <c r="C13" i="9"/>
  <c r="C14" i="9"/>
  <c r="C15" i="9"/>
  <c r="C17" i="9"/>
  <c r="C18" i="9"/>
  <c r="C19" i="9"/>
  <c r="C20" i="9"/>
  <c r="C21" i="9"/>
  <c r="A63" i="9"/>
  <c r="A64" i="9"/>
  <c r="A40" i="9"/>
  <c r="A39" i="9"/>
  <c r="A57" i="9"/>
  <c r="A41" i="9"/>
  <c r="F47" i="9"/>
  <c r="F55" i="9"/>
  <c r="F25" i="5"/>
  <c r="C22" i="5"/>
  <c r="F19" i="5"/>
  <c r="C16" i="5"/>
  <c r="C13" i="5"/>
  <c r="C25" i="5"/>
  <c r="C21" i="5"/>
  <c r="F18" i="5"/>
  <c r="C15" i="5"/>
  <c r="F12" i="5"/>
  <c r="F26" i="5"/>
  <c r="C23" i="5"/>
  <c r="F20" i="5"/>
  <c r="C17" i="5"/>
  <c r="F13" i="5"/>
  <c r="C27" i="5"/>
  <c r="F24" i="5"/>
  <c r="C20" i="5"/>
  <c r="F16" i="5"/>
  <c r="C12" i="5"/>
  <c r="C26" i="5"/>
  <c r="F22" i="5"/>
  <c r="C18" i="5"/>
  <c r="F14" i="5"/>
  <c r="F11" i="5"/>
  <c r="C24" i="5"/>
  <c r="F21" i="5"/>
  <c r="F17" i="5"/>
  <c r="C14" i="5"/>
  <c r="C10" i="5"/>
  <c r="F27" i="5"/>
  <c r="F23" i="5"/>
  <c r="C19" i="5"/>
  <c r="F15" i="5"/>
  <c r="C11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A1" i="5"/>
  <c r="C12" i="2"/>
  <c r="C11" i="2"/>
  <c r="C10" i="2"/>
  <c r="C9" i="2"/>
  <c r="R12" i="2"/>
  <c r="R11" i="2"/>
  <c r="R10" i="2"/>
  <c r="R9" i="2"/>
  <c r="R8" i="2"/>
  <c r="O12" i="2"/>
  <c r="O11" i="2"/>
  <c r="O10" i="2"/>
  <c r="O9" i="2"/>
  <c r="O8" i="2"/>
  <c r="I12" i="2"/>
  <c r="I11" i="2"/>
  <c r="I10" i="2"/>
  <c r="I9" i="2"/>
  <c r="I8" i="2"/>
  <c r="F12" i="2"/>
  <c r="F11" i="2"/>
  <c r="F10" i="2"/>
  <c r="F9" i="2"/>
  <c r="L12" i="2"/>
  <c r="L11" i="2"/>
  <c r="L9" i="2"/>
  <c r="L8" i="2"/>
  <c r="U12" i="2"/>
  <c r="U11" i="2"/>
  <c r="U10" i="2"/>
  <c r="U9" i="2"/>
  <c r="A1" i="2"/>
  <c r="A2" i="2"/>
  <c r="A3" i="2"/>
  <c r="B5" i="2"/>
  <c r="E5" i="2"/>
  <c r="H5" i="2"/>
  <c r="K5" i="2"/>
  <c r="N5" i="2"/>
  <c r="Q5" i="2"/>
  <c r="T5" i="2"/>
  <c r="C8" i="2"/>
  <c r="F8" i="2"/>
  <c r="U8" i="2"/>
  <c r="L10" i="2"/>
  <c r="E16" i="2"/>
  <c r="N16" i="2"/>
  <c r="O16" i="2"/>
  <c r="L20" i="6"/>
  <c r="L22" i="6" s="1"/>
  <c r="L23" i="6" s="1"/>
  <c r="K20" i="6"/>
  <c r="J20" i="6"/>
  <c r="J22" i="6" s="1"/>
  <c r="E20" i="6"/>
  <c r="E22" i="6" s="1"/>
  <c r="E23" i="6" s="1"/>
  <c r="B21" i="6"/>
  <c r="U12" i="6"/>
  <c r="U11" i="6"/>
  <c r="U10" i="6"/>
  <c r="U9" i="6"/>
  <c r="U8" i="6"/>
  <c r="C12" i="6"/>
  <c r="C11" i="6"/>
  <c r="C10" i="6"/>
  <c r="C9" i="6"/>
  <c r="C8" i="6"/>
  <c r="L12" i="6"/>
  <c r="L11" i="6"/>
  <c r="L10" i="6"/>
  <c r="L8" i="6"/>
  <c r="O11" i="6"/>
  <c r="O10" i="6"/>
  <c r="O12" i="6"/>
  <c r="O9" i="6"/>
  <c r="O8" i="6"/>
  <c r="F12" i="6"/>
  <c r="F11" i="6"/>
  <c r="F10" i="6"/>
  <c r="F9" i="6"/>
  <c r="F8" i="6"/>
  <c r="I12" i="6"/>
  <c r="I11" i="6"/>
  <c r="I10" i="6"/>
  <c r="I9" i="6"/>
  <c r="I8" i="6"/>
  <c r="R12" i="6"/>
  <c r="R11" i="6"/>
  <c r="R10" i="6"/>
  <c r="R9" i="6"/>
  <c r="A3" i="6"/>
  <c r="A1" i="6"/>
  <c r="O21" i="6"/>
  <c r="R21" i="6"/>
  <c r="K22" i="6"/>
  <c r="K23" i="6" s="1"/>
  <c r="I21" i="6"/>
  <c r="G20" i="6"/>
  <c r="G22" i="6"/>
  <c r="P21" i="6"/>
  <c r="S21" i="6"/>
  <c r="R16" i="6"/>
  <c r="O16" i="6"/>
  <c r="I16" i="6"/>
  <c r="F16" i="6"/>
  <c r="C16" i="6"/>
  <c r="B16" i="6"/>
  <c r="R8" i="6"/>
  <c r="L9" i="6"/>
  <c r="N5" i="6"/>
  <c r="G27" i="7" l="1"/>
  <c r="G33" i="9"/>
  <c r="T20" i="6"/>
  <c r="T22" i="6" s="1"/>
  <c r="T23" i="6" s="1"/>
  <c r="A58" i="7"/>
  <c r="A64" i="7"/>
  <c r="G31" i="7"/>
  <c r="I31" i="7" s="1"/>
  <c r="D32" i="7"/>
  <c r="G79" i="9"/>
  <c r="G79" i="7" s="1"/>
  <c r="A36" i="9"/>
  <c r="A2" i="6"/>
  <c r="A38" i="9"/>
  <c r="H77" i="9"/>
  <c r="H77" i="7" s="1"/>
  <c r="A40" i="7"/>
  <c r="A42" i="9"/>
  <c r="F49" i="9"/>
  <c r="F29" i="9"/>
  <c r="A46" i="7"/>
  <c r="F46" i="9"/>
  <c r="A52" i="9"/>
  <c r="A73" i="9"/>
  <c r="A73" i="7" s="1"/>
  <c r="D7" i="2"/>
  <c r="D15" i="2" s="1"/>
  <c r="G32" i="7"/>
  <c r="E29" i="9"/>
  <c r="A38" i="7"/>
  <c r="I16" i="2"/>
  <c r="H73" i="9"/>
  <c r="D32" i="9"/>
  <c r="D33" i="7"/>
  <c r="A42" i="7"/>
  <c r="F48" i="9"/>
  <c r="A45" i="7"/>
  <c r="A41" i="7"/>
  <c r="F52" i="9"/>
  <c r="A65" i="9"/>
  <c r="A77" i="9"/>
  <c r="A77" i="7" s="1"/>
  <c r="E48" i="7"/>
  <c r="E52" i="7"/>
  <c r="E38" i="7"/>
  <c r="A55" i="7"/>
  <c r="A55" i="9"/>
  <c r="A45" i="9"/>
  <c r="K5" i="6"/>
  <c r="F38" i="9"/>
  <c r="A43" i="9"/>
  <c r="A76" i="9"/>
  <c r="A76" i="7" s="1"/>
  <c r="F39" i="9"/>
  <c r="A58" i="9"/>
  <c r="E55" i="7"/>
  <c r="A51" i="9"/>
  <c r="E47" i="7"/>
  <c r="F51" i="9"/>
  <c r="A20" i="9"/>
  <c r="B5" i="6"/>
  <c r="F44" i="9"/>
  <c r="E44" i="7"/>
  <c r="A48" i="9"/>
  <c r="A66" i="9"/>
  <c r="A17" i="9"/>
  <c r="E57" i="7"/>
  <c r="F57" i="9"/>
  <c r="A54" i="9"/>
  <c r="A9" i="9"/>
  <c r="A78" i="9"/>
  <c r="A78" i="7" s="1"/>
  <c r="A67" i="9"/>
  <c r="A79" i="9"/>
  <c r="A79" i="7" s="1"/>
  <c r="T5" i="6"/>
  <c r="A53" i="9"/>
  <c r="F50" i="9"/>
  <c r="A47" i="9"/>
  <c r="E41" i="7"/>
  <c r="A53" i="7"/>
  <c r="E50" i="7"/>
  <c r="A44" i="9"/>
  <c r="E56" i="7"/>
  <c r="F41" i="9"/>
  <c r="F56" i="9"/>
  <c r="A47" i="7"/>
  <c r="I31" i="9"/>
  <c r="J31" i="9"/>
  <c r="D31" i="7"/>
  <c r="D31" i="9"/>
  <c r="E31" i="9"/>
  <c r="E77" i="9" s="1"/>
  <c r="E77" i="7" s="1"/>
  <c r="P15" i="2"/>
  <c r="F31" i="9"/>
  <c r="F77" i="9" s="1"/>
  <c r="F77" i="7" s="1"/>
  <c r="B27" i="7"/>
  <c r="V20" i="6"/>
  <c r="V22" i="6" s="1"/>
  <c r="B33" i="9"/>
  <c r="I33" i="7"/>
  <c r="J33" i="7"/>
  <c r="F32" i="9"/>
  <c r="G15" i="6"/>
  <c r="D63" i="9"/>
  <c r="E63" i="9"/>
  <c r="E75" i="9" s="1"/>
  <c r="E75" i="7" s="1"/>
  <c r="F63" i="9"/>
  <c r="G63" i="7"/>
  <c r="J63" i="7" s="1"/>
  <c r="G64" i="9"/>
  <c r="N16" i="6"/>
  <c r="N21" i="6"/>
  <c r="C65" i="9"/>
  <c r="H27" i="7"/>
  <c r="J27" i="7" s="1"/>
  <c r="H33" i="9"/>
  <c r="I33" i="9" s="1"/>
  <c r="C16" i="2"/>
  <c r="U20" i="6"/>
  <c r="U22" i="6" s="1"/>
  <c r="U23" i="6" s="1"/>
  <c r="F78" i="9"/>
  <c r="F78" i="7" s="1"/>
  <c r="F30" i="7"/>
  <c r="D30" i="7"/>
  <c r="D27" i="9"/>
  <c r="E30" i="7"/>
  <c r="E27" i="9"/>
  <c r="F27" i="9"/>
  <c r="F73" i="9" s="1"/>
  <c r="F73" i="7" s="1"/>
  <c r="L16" i="2"/>
  <c r="A50" i="9"/>
  <c r="F53" i="9"/>
  <c r="A24" i="9"/>
  <c r="A16" i="9"/>
  <c r="A8" i="9"/>
  <c r="F13" i="9"/>
  <c r="F22" i="9"/>
  <c r="H30" i="9"/>
  <c r="H76" i="9" s="1"/>
  <c r="H76" i="7" s="1"/>
  <c r="G32" i="9"/>
  <c r="A75" i="9"/>
  <c r="A75" i="7" s="1"/>
  <c r="E64" i="9"/>
  <c r="C64" i="9" s="1"/>
  <c r="E28" i="9"/>
  <c r="E46" i="7"/>
  <c r="A43" i="7"/>
  <c r="A57" i="7"/>
  <c r="A48" i="7"/>
  <c r="A44" i="7"/>
  <c r="E15" i="6"/>
  <c r="F74" i="9"/>
  <c r="F74" i="7" s="1"/>
  <c r="D33" i="9"/>
  <c r="F28" i="7"/>
  <c r="L16" i="6"/>
  <c r="F21" i="6"/>
  <c r="B20" i="6"/>
  <c r="B22" i="6" s="1"/>
  <c r="B23" i="6" s="1"/>
  <c r="G78" i="9"/>
  <c r="E61" i="9"/>
  <c r="F65" i="9"/>
  <c r="E62" i="9"/>
  <c r="C62" i="9" s="1"/>
  <c r="E27" i="7"/>
  <c r="E5" i="6"/>
  <c r="U21" i="6"/>
  <c r="O20" i="6"/>
  <c r="O22" i="6" s="1"/>
  <c r="O23" i="6" s="1"/>
  <c r="R16" i="2"/>
  <c r="F54" i="9"/>
  <c r="A49" i="9"/>
  <c r="F40" i="9"/>
  <c r="A61" i="9"/>
  <c r="A23" i="9"/>
  <c r="A15" i="9"/>
  <c r="A7" i="9"/>
  <c r="F12" i="9"/>
  <c r="F23" i="9"/>
  <c r="H67" i="9"/>
  <c r="H63" i="9"/>
  <c r="B66" i="9"/>
  <c r="D61" i="9"/>
  <c r="F32" i="7"/>
  <c r="A50" i="7"/>
  <c r="E39" i="7"/>
  <c r="E53" i="7"/>
  <c r="E51" i="7"/>
  <c r="I32" i="7"/>
  <c r="A52" i="7"/>
  <c r="U16" i="2"/>
  <c r="G28" i="9"/>
  <c r="A56" i="7"/>
  <c r="T16" i="6"/>
  <c r="U16" i="6"/>
  <c r="D21" i="6"/>
  <c r="H20" i="6"/>
  <c r="H22" i="6" s="1"/>
  <c r="H23" i="6" s="1"/>
  <c r="Q16" i="2"/>
  <c r="F58" i="9"/>
  <c r="F45" i="9"/>
  <c r="F43" i="9"/>
  <c r="A62" i="9"/>
  <c r="A22" i="9"/>
  <c r="A14" i="9"/>
  <c r="F19" i="9"/>
  <c r="F11" i="9"/>
  <c r="F24" i="9"/>
  <c r="H29" i="9"/>
  <c r="I29" i="9" s="1"/>
  <c r="A74" i="9"/>
  <c r="A74" i="7" s="1"/>
  <c r="B61" i="9"/>
  <c r="E66" i="9"/>
  <c r="C66" i="9" s="1"/>
  <c r="D29" i="9"/>
  <c r="D28" i="9"/>
  <c r="C28" i="9" s="1"/>
  <c r="E28" i="7"/>
  <c r="E54" i="7"/>
  <c r="A49" i="7"/>
  <c r="A54" i="7"/>
  <c r="E40" i="7"/>
  <c r="D78" i="9"/>
  <c r="G61" i="9"/>
  <c r="T15" i="2"/>
  <c r="E49" i="7"/>
  <c r="A56" i="9"/>
  <c r="K15" i="6"/>
  <c r="F20" i="6"/>
  <c r="F22" i="6" s="1"/>
  <c r="F23" i="6" s="1"/>
  <c r="L21" i="6"/>
  <c r="T21" i="6"/>
  <c r="C20" i="6"/>
  <c r="C22" i="6" s="1"/>
  <c r="C23" i="6" s="1"/>
  <c r="F16" i="2"/>
  <c r="Q16" i="6"/>
  <c r="Q5" i="6"/>
  <c r="Q21" i="6"/>
  <c r="C21" i="6"/>
  <c r="H5" i="6"/>
  <c r="I20" i="6"/>
  <c r="I22" i="6" s="1"/>
  <c r="I23" i="6" s="1"/>
  <c r="B16" i="2"/>
  <c r="I67" i="9"/>
  <c r="F42" i="9"/>
  <c r="A46" i="9"/>
  <c r="I66" i="9"/>
  <c r="A21" i="9"/>
  <c r="A13" i="9"/>
  <c r="F18" i="9"/>
  <c r="F10" i="9"/>
  <c r="H66" i="9"/>
  <c r="H62" i="9"/>
  <c r="B64" i="9"/>
  <c r="F33" i="9"/>
  <c r="E32" i="9"/>
  <c r="E78" i="9" s="1"/>
  <c r="E78" i="7" s="1"/>
  <c r="H15" i="2"/>
  <c r="E58" i="7"/>
  <c r="H68" i="7"/>
  <c r="J31" i="7"/>
  <c r="J32" i="7"/>
  <c r="J28" i="7"/>
  <c r="H73" i="7"/>
  <c r="H80" i="7" s="1"/>
  <c r="H80" i="9"/>
  <c r="V15" i="6"/>
  <c r="E61" i="7"/>
  <c r="C61" i="7" s="1"/>
  <c r="D67" i="9"/>
  <c r="F67" i="9"/>
  <c r="D27" i="7"/>
  <c r="F27" i="7"/>
  <c r="E33" i="9"/>
  <c r="F29" i="7"/>
  <c r="J15" i="2"/>
  <c r="E29" i="7"/>
  <c r="D29" i="7"/>
  <c r="D30" i="9"/>
  <c r="F30" i="9"/>
  <c r="D28" i="7"/>
  <c r="S15" i="2"/>
  <c r="V15" i="2"/>
  <c r="F31" i="7"/>
  <c r="E31" i="7"/>
  <c r="J61" i="7"/>
  <c r="E63" i="7"/>
  <c r="D63" i="7"/>
  <c r="F63" i="7"/>
  <c r="I64" i="7"/>
  <c r="J64" i="7"/>
  <c r="E66" i="7"/>
  <c r="M15" i="6"/>
  <c r="F66" i="7"/>
  <c r="D66" i="7"/>
  <c r="F67" i="7"/>
  <c r="D67" i="7"/>
  <c r="E32" i="7"/>
  <c r="C32" i="7" s="1"/>
  <c r="E33" i="7"/>
  <c r="C33" i="7" s="1"/>
  <c r="F62" i="7"/>
  <c r="D62" i="7"/>
  <c r="F64" i="7"/>
  <c r="D64" i="7"/>
  <c r="J15" i="6"/>
  <c r="D65" i="7"/>
  <c r="F65" i="7"/>
  <c r="E65" i="7"/>
  <c r="J67" i="7"/>
  <c r="I67" i="7"/>
  <c r="E67" i="7"/>
  <c r="E62" i="7"/>
  <c r="E64" i="7"/>
  <c r="H15" i="6"/>
  <c r="F75" i="9" l="1"/>
  <c r="F75" i="7" s="1"/>
  <c r="C31" i="7"/>
  <c r="C30" i="7"/>
  <c r="I32" i="9"/>
  <c r="J32" i="9"/>
  <c r="J33" i="9"/>
  <c r="C32" i="9"/>
  <c r="H74" i="9"/>
  <c r="H74" i="7" s="1"/>
  <c r="H68" i="9"/>
  <c r="D77" i="9"/>
  <c r="C31" i="9"/>
  <c r="G78" i="7"/>
  <c r="G30" i="7"/>
  <c r="T16" i="2"/>
  <c r="Q20" i="6"/>
  <c r="Q22" i="6" s="1"/>
  <c r="Q23" i="6" s="1"/>
  <c r="G27" i="9"/>
  <c r="J29" i="9"/>
  <c r="B62" i="7"/>
  <c r="G21" i="6"/>
  <c r="B63" i="9"/>
  <c r="B75" i="9" s="1"/>
  <c r="B75" i="7" s="1"/>
  <c r="B31" i="7"/>
  <c r="M20" i="6"/>
  <c r="M22" i="6" s="1"/>
  <c r="B31" i="9"/>
  <c r="D73" i="9"/>
  <c r="C61" i="9"/>
  <c r="C63" i="9"/>
  <c r="I63" i="7"/>
  <c r="I27" i="7"/>
  <c r="I34" i="7" s="1"/>
  <c r="I61" i="9"/>
  <c r="I68" i="9" s="1"/>
  <c r="J61" i="9"/>
  <c r="C29" i="9"/>
  <c r="D75" i="9"/>
  <c r="H75" i="9"/>
  <c r="H75" i="7" s="1"/>
  <c r="E73" i="9"/>
  <c r="E73" i="7" s="1"/>
  <c r="E76" i="9"/>
  <c r="E76" i="7" s="1"/>
  <c r="H34" i="7"/>
  <c r="H78" i="9"/>
  <c r="H78" i="7" s="1"/>
  <c r="J66" i="9"/>
  <c r="D78" i="7"/>
  <c r="C78" i="9"/>
  <c r="C78" i="7" s="1"/>
  <c r="H79" i="9"/>
  <c r="J67" i="9"/>
  <c r="E74" i="9"/>
  <c r="E74" i="7" s="1"/>
  <c r="G62" i="7"/>
  <c r="E16" i="6"/>
  <c r="G63" i="9"/>
  <c r="E21" i="6"/>
  <c r="G66" i="7"/>
  <c r="K21" i="6"/>
  <c r="G65" i="9"/>
  <c r="K16" i="6"/>
  <c r="I28" i="9"/>
  <c r="J28" i="9"/>
  <c r="H34" i="9"/>
  <c r="C28" i="7"/>
  <c r="F68" i="9"/>
  <c r="H16" i="2"/>
  <c r="G29" i="7"/>
  <c r="N20" i="6"/>
  <c r="N22" i="6" s="1"/>
  <c r="N23" i="6" s="1"/>
  <c r="G30" i="9"/>
  <c r="G76" i="9" s="1"/>
  <c r="E68" i="9"/>
  <c r="C27" i="9"/>
  <c r="I64" i="9"/>
  <c r="J64" i="9"/>
  <c r="D74" i="9"/>
  <c r="C64" i="7"/>
  <c r="C66" i="7"/>
  <c r="E34" i="7"/>
  <c r="F68" i="7"/>
  <c r="G65" i="7"/>
  <c r="G62" i="9"/>
  <c r="H21" i="6"/>
  <c r="H16" i="6"/>
  <c r="C65" i="7"/>
  <c r="B65" i="7"/>
  <c r="B62" i="9"/>
  <c r="J21" i="6"/>
  <c r="C63" i="7"/>
  <c r="B28" i="7"/>
  <c r="D20" i="6"/>
  <c r="D22" i="6" s="1"/>
  <c r="B32" i="9"/>
  <c r="B78" i="9" s="1"/>
  <c r="B78" i="7" s="1"/>
  <c r="F76" i="9"/>
  <c r="F34" i="9"/>
  <c r="C29" i="7"/>
  <c r="B29" i="7"/>
  <c r="P20" i="6"/>
  <c r="P22" i="6" s="1"/>
  <c r="B30" i="9"/>
  <c r="B76" i="9" s="1"/>
  <c r="B76" i="7" s="1"/>
  <c r="E79" i="9"/>
  <c r="C33" i="9"/>
  <c r="E34" i="9"/>
  <c r="C27" i="7"/>
  <c r="D34" i="7"/>
  <c r="D79" i="9"/>
  <c r="C67" i="9"/>
  <c r="D68" i="9"/>
  <c r="B61" i="7"/>
  <c r="B67" i="9"/>
  <c r="B79" i="9" s="1"/>
  <c r="B79" i="7" s="1"/>
  <c r="V21" i="6"/>
  <c r="F79" i="9"/>
  <c r="F79" i="7" s="1"/>
  <c r="C62" i="7"/>
  <c r="C67" i="7"/>
  <c r="B66" i="7"/>
  <c r="B65" i="9"/>
  <c r="B77" i="9" s="1"/>
  <c r="B77" i="7" s="1"/>
  <c r="M21" i="6"/>
  <c r="B30" i="7"/>
  <c r="B27" i="9"/>
  <c r="S20" i="6"/>
  <c r="S22" i="6" s="1"/>
  <c r="D76" i="9"/>
  <c r="C30" i="9"/>
  <c r="D34" i="9"/>
  <c r="F34" i="7"/>
  <c r="D68" i="7"/>
  <c r="E68" i="7"/>
  <c r="H79" i="7" l="1"/>
  <c r="I79" i="9"/>
  <c r="I79" i="7" s="1"/>
  <c r="J79" i="9"/>
  <c r="J79" i="7" s="1"/>
  <c r="J66" i="7"/>
  <c r="I66" i="7"/>
  <c r="C75" i="9"/>
  <c r="C75" i="7" s="1"/>
  <c r="D75" i="7"/>
  <c r="C68" i="9"/>
  <c r="G76" i="7"/>
  <c r="I76" i="9"/>
  <c r="I76" i="7" s="1"/>
  <c r="J76" i="9"/>
  <c r="J76" i="7" s="1"/>
  <c r="D73" i="7"/>
  <c r="C73" i="9"/>
  <c r="C73" i="7" s="1"/>
  <c r="J30" i="7"/>
  <c r="I30" i="7"/>
  <c r="J78" i="9"/>
  <c r="J78" i="7" s="1"/>
  <c r="G34" i="9"/>
  <c r="I27" i="9"/>
  <c r="I34" i="9" s="1"/>
  <c r="J27" i="9"/>
  <c r="G73" i="9"/>
  <c r="I30" i="9"/>
  <c r="J30" i="9"/>
  <c r="J62" i="7"/>
  <c r="I62" i="7"/>
  <c r="G75" i="9"/>
  <c r="J63" i="9"/>
  <c r="I63" i="9"/>
  <c r="C74" i="9"/>
  <c r="C74" i="7" s="1"/>
  <c r="D74" i="7"/>
  <c r="I29" i="7"/>
  <c r="G34" i="7"/>
  <c r="J29" i="7"/>
  <c r="G77" i="9"/>
  <c r="J65" i="9"/>
  <c r="I65" i="9"/>
  <c r="C77" i="9"/>
  <c r="C77" i="7" s="1"/>
  <c r="D77" i="7"/>
  <c r="I78" i="9"/>
  <c r="I78" i="7" s="1"/>
  <c r="C68" i="7"/>
  <c r="C34" i="7"/>
  <c r="D80" i="9"/>
  <c r="C76" i="9"/>
  <c r="D76" i="7"/>
  <c r="B73" i="9"/>
  <c r="B34" i="9"/>
  <c r="C34" i="9"/>
  <c r="C79" i="9"/>
  <c r="C79" i="7" s="1"/>
  <c r="D79" i="7"/>
  <c r="E79" i="7"/>
  <c r="E80" i="7" s="1"/>
  <c r="E80" i="9"/>
  <c r="F76" i="7"/>
  <c r="F80" i="7" s="1"/>
  <c r="F80" i="9"/>
  <c r="B74" i="9"/>
  <c r="B74" i="7" s="1"/>
  <c r="B68" i="9"/>
  <c r="J65" i="7"/>
  <c r="I65" i="7"/>
  <c r="G68" i="7"/>
  <c r="B68" i="7"/>
  <c r="B34" i="7"/>
  <c r="I62" i="9"/>
  <c r="G68" i="9"/>
  <c r="G74" i="9"/>
  <c r="J62" i="9"/>
  <c r="G73" i="7" l="1"/>
  <c r="G80" i="7" s="1"/>
  <c r="G80" i="9"/>
  <c r="I73" i="9"/>
  <c r="J73" i="9"/>
  <c r="J73" i="7" s="1"/>
  <c r="J77" i="9"/>
  <c r="J77" i="7" s="1"/>
  <c r="I77" i="9"/>
  <c r="I77" i="7" s="1"/>
  <c r="G77" i="7"/>
  <c r="G75" i="7"/>
  <c r="J75" i="9"/>
  <c r="J75" i="7" s="1"/>
  <c r="I75" i="9"/>
  <c r="I75" i="7" s="1"/>
  <c r="B80" i="9"/>
  <c r="B73" i="7"/>
  <c r="B80" i="7" s="1"/>
  <c r="C76" i="7"/>
  <c r="C80" i="7" s="1"/>
  <c r="C80" i="9"/>
  <c r="G74" i="7"/>
  <c r="I74" i="9"/>
  <c r="I74" i="7" s="1"/>
  <c r="J74" i="9"/>
  <c r="J74" i="7" s="1"/>
  <c r="D80" i="7"/>
  <c r="I73" i="7" l="1"/>
  <c r="I80" i="7" s="1"/>
  <c r="I80" i="9"/>
</calcChain>
</file>

<file path=xl/sharedStrings.xml><?xml version="1.0" encoding="utf-8"?>
<sst xmlns="http://schemas.openxmlformats.org/spreadsheetml/2006/main" count="371" uniqueCount="47">
  <si>
    <t>Match</t>
  </si>
  <si>
    <t>Heure</t>
  </si>
  <si>
    <t>Equipe</t>
  </si>
  <si>
    <t>Score</t>
  </si>
  <si>
    <t>Arbitre</t>
  </si>
  <si>
    <t>+</t>
  </si>
  <si>
    <t>-</t>
  </si>
  <si>
    <t>Pts</t>
  </si>
  <si>
    <t>T1</t>
  </si>
  <si>
    <t>T2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</si>
  <si>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</si>
  <si>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</si>
  <si>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</si>
  <si>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</si>
  <si>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</si>
  <si>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</si>
  <si>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</si>
  <si>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</si>
  <si>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</si>
  <si>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</si>
  <si>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</si>
  <si>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</si>
  <si>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</si>
  <si>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</si>
  <si>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TO</t>
  </si>
  <si>
    <t>But +</t>
  </si>
  <si>
    <t>But -</t>
  </si>
  <si>
    <t>Diff</t>
  </si>
  <si>
    <t>Goal Averag</t>
  </si>
  <si>
    <t>CHAMPIONNAT DE FRANCE DE TORBALL 2021-2022</t>
  </si>
  <si>
    <t>Division 3 Masculine</t>
  </si>
  <si>
    <t>Premier tour : Grenoble H., 05/02/2022</t>
  </si>
  <si>
    <t>Grenoble H. R</t>
  </si>
  <si>
    <t>MTC Mulhouse</t>
  </si>
  <si>
    <t>ANICES Nice R2</t>
  </si>
  <si>
    <t>Bien Hêtre Torball Club 95 R</t>
  </si>
  <si>
    <t>ASCND Marseille R</t>
  </si>
  <si>
    <t>Brest Handisport</t>
  </si>
  <si>
    <t>ASSHAV Poitiers</t>
  </si>
  <si>
    <t>Second tour : Mulhouse MTC, le 18/06/2022</t>
  </si>
  <si>
    <t>ZEGARAC I. (O'RELLY)</t>
  </si>
  <si>
    <t>ZEGARAC I. (KNOEPFLIN)</t>
  </si>
  <si>
    <t>BERTRAND L. (KNOEPFLIN)</t>
  </si>
  <si>
    <t>BERTAND L. (KNOEPFLIN)</t>
  </si>
  <si>
    <t>BERTRAND L. (O'RELLY)</t>
  </si>
  <si>
    <t>KNOEPFLIN C.</t>
  </si>
  <si>
    <t>O'RELLY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</si>
</sst>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2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</font>
    <font>
      <b/>
      <sz val="12"/>
      <name val="Comic Sans MS"/>
      <family val="4"/>
    </font>
    <font>
      <b/>
      <sz val="12"/>
      <name val="Arial"/>
    </font>
    <font>
      <b/>
      <sz val="14"/>
      <name val="Arcane"/>
    </font>
    <font>
      <b/>
      <sz val="11"/>
      <name val="Arcane"/>
    </font>
    <font>
      <b/>
      <sz val="10"/>
      <name val="Arcane"/>
    </font>
    <font>
      <b/>
      <sz val="12"/>
      <name val="Arcane"/>
    </font>
    <font>
      <b/>
      <sz val="20"/>
      <name val="Comic Sans MS"/>
      <family val="4"/>
    </font>
    <font>
      <sz val="20"/>
      <name val="Arial"/>
    </font>
    <font>
      <b/>
      <sz val="20"/>
      <name val="Arcane"/>
    </font>
    <font>
      <b/>
      <sz val="10"/>
      <name val="Arial"/>
    </font>
    <font>
      <b/>
      <sz val="9"/>
      <name val="Arcane"/>
    </font>
    <font>
      <sz val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7" fillId="0" borderId="0" xfId="0" applyFont="1"/>
    <xf numFmtId="1" fontId="6" fillId="0" borderId="7" xfId="0" applyNumberFormat="1" applyFont="1" applyBorder="1" applyAlignment="1"/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" fontId="6" fillId="0" borderId="8" xfId="0" applyNumberFormat="1" applyFont="1" applyBorder="1" applyAlignment="1"/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1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vertical="center"/>
    </xf>
    <xf numFmtId="1" fontId="6" fillId="0" borderId="17" xfId="0" applyNumberFormat="1" applyFont="1" applyBorder="1" applyAlignment="1"/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17" xfId="0" applyFont="1" applyBorder="1"/>
    <xf numFmtId="1" fontId="6" fillId="0" borderId="6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6" xfId="0" applyFont="1" applyFill="1" applyBorder="1"/>
    <xf numFmtId="0" fontId="7" fillId="0" borderId="6" xfId="0" applyFont="1" applyBorder="1"/>
    <xf numFmtId="1" fontId="7" fillId="0" borderId="6" xfId="0" applyNumberFormat="1" applyFont="1" applyBorder="1"/>
    <xf numFmtId="2" fontId="7" fillId="0" borderId="6" xfId="0" applyNumberFormat="1" applyFont="1" applyBorder="1"/>
    <xf numFmtId="0" fontId="7" fillId="3" borderId="7" xfId="0" applyFont="1" applyFill="1" applyBorder="1"/>
    <xf numFmtId="0" fontId="7" fillId="0" borderId="7" xfId="0" applyFont="1" applyBorder="1"/>
    <xf numFmtId="1" fontId="7" fillId="0" borderId="7" xfId="0" applyNumberFormat="1" applyFont="1" applyBorder="1"/>
    <xf numFmtId="2" fontId="7" fillId="0" borderId="7" xfId="0" applyNumberFormat="1" applyFont="1" applyBorder="1"/>
    <xf numFmtId="0" fontId="7" fillId="0" borderId="8" xfId="0" applyFont="1" applyBorder="1"/>
    <xf numFmtId="0" fontId="10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" fontId="7" fillId="0" borderId="8" xfId="0" applyNumberFormat="1" applyFont="1" applyBorder="1"/>
    <xf numFmtId="2" fontId="7" fillId="0" borderId="8" xfId="0" applyNumberFormat="1" applyFont="1" applyBorder="1"/>
    <xf numFmtId="0" fontId="7" fillId="3" borderId="21" xfId="0" applyFont="1" applyFill="1" applyBorder="1"/>
    <xf numFmtId="0" fontId="7" fillId="0" borderId="21" xfId="0" applyFont="1" applyBorder="1"/>
    <xf numFmtId="0" fontId="7" fillId="3" borderId="5" xfId="0" applyFont="1" applyFill="1" applyBorder="1"/>
    <xf numFmtId="0" fontId="7" fillId="0" borderId="5" xfId="0" applyFont="1" applyBorder="1"/>
    <xf numFmtId="0" fontId="13" fillId="0" borderId="8" xfId="0" applyFont="1" applyBorder="1" applyAlignment="1">
      <alignment horizontal="right" vertical="center"/>
    </xf>
    <xf numFmtId="0" fontId="13" fillId="0" borderId="21" xfId="0" applyFon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shrinkToFit="1"/>
    </xf>
    <xf numFmtId="0" fontId="13" fillId="0" borderId="8" xfId="0" applyFont="1" applyBorder="1" applyAlignment="1">
      <alignment horizontal="right"/>
    </xf>
    <xf numFmtId="0" fontId="6" fillId="0" borderId="6" xfId="0" applyFont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6" fillId="0" borderId="23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27" xfId="0" applyFont="1" applyBorder="1"/>
    <xf numFmtId="0" fontId="7" fillId="0" borderId="0" xfId="0" applyFont="1" applyBorder="1"/>
    <xf numFmtId="0" fontId="6" fillId="0" borderId="22" xfId="0" applyFont="1" applyBorder="1"/>
    <xf numFmtId="0" fontId="13" fillId="0" borderId="5" xfId="0" applyFont="1" applyBorder="1" applyAlignment="1">
      <alignment horizontal="right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" fillId="3" borderId="17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20" fillId="0" borderId="5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0" fillId="0" borderId="4" xfId="0" applyBorder="1"/>
    <xf numFmtId="0" fontId="0" fillId="0" borderId="26" xfId="0" applyBorder="1"/>
    <xf numFmtId="0" fontId="1" fillId="2" borderId="27" xfId="0" applyFont="1" applyFill="1" applyBorder="1" applyAlignment="1">
      <alignment horizontal="center"/>
    </xf>
    <xf numFmtId="0" fontId="0" fillId="0" borderId="0" xfId="0"/>
    <xf numFmtId="0" fontId="0" fillId="0" borderId="28" xfId="0" applyBorder="1"/>
    <xf numFmtId="0" fontId="1" fillId="2" borderId="29" xfId="0" applyFont="1" applyFill="1" applyBorder="1" applyAlignment="1">
      <alignment horizontal="center"/>
    </xf>
    <xf numFmtId="0" fontId="0" fillId="0" borderId="24" xfId="0" applyBorder="1"/>
    <xf numFmtId="0" fontId="0" fillId="0" borderId="30" xfId="0" applyBorder="1"/>
    <xf numFmtId="0" fontId="1" fillId="2" borderId="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opLeftCell="A7" zoomScale="80" zoomScaleNormal="80" workbookViewId="0">
      <selection activeCell="N11" sqref="N11"/>
    </sheetView>
  </sheetViews>
  <sheetFormatPr baseColWidth="10" defaultColWidth="11.44140625" defaultRowHeight="15.6"/>
  <cols>
    <col min="1" max="1" width="7.6640625" style="5" customWidth="1"/>
    <col min="2" max="2" width="9.6640625" style="5" customWidth="1"/>
    <col min="3" max="3" width="26.6640625" style="6" customWidth="1"/>
    <col min="4" max="5" width="5.6640625" style="5" customWidth="1"/>
    <col min="6" max="6" width="26.6640625" style="6" customWidth="1"/>
    <col min="7" max="7" width="18.6640625" style="6" customWidth="1"/>
    <col min="8" max="16384" width="11.44140625" style="6"/>
  </cols>
  <sheetData>
    <row r="1" spans="1:7" ht="21.9" customHeight="1">
      <c r="A1" s="145" t="s">
        <v>29</v>
      </c>
      <c r="B1" s="146"/>
      <c r="C1" s="146"/>
      <c r="D1" s="146"/>
      <c r="E1" s="146"/>
      <c r="F1" s="146"/>
      <c r="G1" s="147"/>
    </row>
    <row r="2" spans="1:7" ht="21.9" customHeight="1">
      <c r="A2" s="148" t="s">
        <v>30</v>
      </c>
      <c r="B2" s="149"/>
      <c r="C2" s="149"/>
      <c r="D2" s="149"/>
      <c r="E2" s="149"/>
      <c r="F2" s="149"/>
      <c r="G2" s="150"/>
    </row>
    <row r="3" spans="1:7" ht="21.9" customHeight="1" thickBot="1">
      <c r="A3" s="151" t="s">
        <v>31</v>
      </c>
      <c r="B3" s="152"/>
      <c r="C3" s="152"/>
      <c r="D3" s="152"/>
      <c r="E3" s="152"/>
      <c r="F3" s="152"/>
      <c r="G3" s="153"/>
    </row>
    <row r="4" spans="1:7" ht="30" customHeight="1">
      <c r="A4" s="8"/>
      <c r="B4" s="8"/>
      <c r="C4" s="9"/>
      <c r="D4" s="8"/>
    </row>
    <row r="5" spans="1:7" ht="30" customHeight="1" thickBot="1"/>
    <row r="6" spans="1:7" s="4" customFormat="1" ht="20.100000000000001" customHeight="1" thickBot="1">
      <c r="A6" s="1" t="s">
        <v>0</v>
      </c>
      <c r="B6" s="2" t="s">
        <v>1</v>
      </c>
      <c r="C6" s="2" t="s">
        <v>2</v>
      </c>
      <c r="D6" s="144" t="s">
        <v>3</v>
      </c>
      <c r="E6" s="144"/>
      <c r="F6" s="2" t="s">
        <v>2</v>
      </c>
      <c r="G6" s="3" t="s">
        <v>4</v>
      </c>
    </row>
    <row r="7" spans="1:7" s="4" customFormat="1" ht="23.1" customHeight="1" thickBot="1">
      <c r="A7" s="13">
        <v>1</v>
      </c>
      <c r="B7" s="14">
        <v>0.35416666666666669</v>
      </c>
      <c r="C7" s="15" t="s">
        <v>33</v>
      </c>
      <c r="D7" s="13"/>
      <c r="E7" s="13"/>
      <c r="F7" s="15" t="s">
        <v>32</v>
      </c>
      <c r="G7" s="13" t="s">
        <v>46</v>
      </c>
    </row>
    <row r="8" spans="1:7" s="4" customFormat="1" ht="23.1" customHeight="1" thickBot="1">
      <c r="A8" s="13">
        <v>2</v>
      </c>
      <c r="B8" s="14">
        <f>B7+"0:30"</f>
        <v>0.375</v>
      </c>
      <c r="C8" s="15" t="s">
        <v>34</v>
      </c>
      <c r="D8" s="13"/>
      <c r="E8" s="13"/>
      <c r="F8" s="143" t="s">
        <v>35</v>
      </c>
      <c r="G8" s="13" t="s">
        <v>45</v>
      </c>
    </row>
    <row r="9" spans="1:7" s="4" customFormat="1" ht="31.8" thickBot="1">
      <c r="A9" s="13">
        <v>3</v>
      </c>
      <c r="B9" s="14">
        <f>B8+"0:30"</f>
        <v>0.39583333333333331</v>
      </c>
      <c r="C9" s="15" t="s">
        <v>36</v>
      </c>
      <c r="D9" s="13"/>
      <c r="E9" s="13"/>
      <c r="F9" s="15" t="s">
        <v>37</v>
      </c>
      <c r="G9" s="13" t="s">
        <v>40</v>
      </c>
    </row>
    <row r="10" spans="1:7" s="4" customFormat="1" ht="31.8" thickBot="1">
      <c r="A10" s="13">
        <v>4</v>
      </c>
      <c r="B10" s="14">
        <f>B9+"0:30"</f>
        <v>0.41666666666666663</v>
      </c>
      <c r="C10" s="15" t="str">
        <f>+$F$7</f>
        <v>Grenoble H. R</v>
      </c>
      <c r="D10" s="13"/>
      <c r="E10" s="13"/>
      <c r="F10" s="15" t="s">
        <v>38</v>
      </c>
      <c r="G10" s="13" t="s">
        <v>42</v>
      </c>
    </row>
    <row r="11" spans="1:7" s="4" customFormat="1" ht="23.1" customHeight="1" thickBot="1">
      <c r="A11" s="13">
        <v>5</v>
      </c>
      <c r="B11" s="14">
        <f>B10+"0:30"</f>
        <v>0.43749999999999994</v>
      </c>
      <c r="C11" s="15" t="str">
        <f>+$C$7</f>
        <v>MTC Mulhouse</v>
      </c>
      <c r="D11" s="13"/>
      <c r="E11" s="13"/>
      <c r="F11" s="15" t="str">
        <f>+$C$8</f>
        <v>ANICES Nice R2</v>
      </c>
      <c r="G11" s="13" t="s">
        <v>46</v>
      </c>
    </row>
    <row r="12" spans="1:7" s="4" customFormat="1" ht="23.1" customHeight="1" thickBot="1">
      <c r="A12" s="13">
        <v>6</v>
      </c>
      <c r="B12" s="14">
        <f>B11+"0:30"</f>
        <v>0.45833333333333326</v>
      </c>
      <c r="C12" s="143" t="str">
        <f>+$F$8</f>
        <v>Bien Hêtre Torball Club 95 R</v>
      </c>
      <c r="D12" s="13"/>
      <c r="E12" s="13"/>
      <c r="F12" s="15" t="str">
        <f>+$C$9</f>
        <v>ASCND Marseille R</v>
      </c>
      <c r="G12" s="13" t="s">
        <v>45</v>
      </c>
    </row>
    <row r="13" spans="1:7" s="4" customFormat="1" ht="31.8" thickBot="1">
      <c r="A13" s="13">
        <v>7</v>
      </c>
      <c r="B13" s="14">
        <f>B12+"0:30"</f>
        <v>0.47916666666666657</v>
      </c>
      <c r="C13" s="15" t="str">
        <f>+$F$10</f>
        <v>ASSHAV Poitiers</v>
      </c>
      <c r="D13" s="13"/>
      <c r="E13" s="13"/>
      <c r="F13" s="15" t="str">
        <f>+$F$9</f>
        <v>Brest Handisport</v>
      </c>
      <c r="G13" s="13" t="s">
        <v>41</v>
      </c>
    </row>
    <row r="14" spans="1:7" s="4" customFormat="1" ht="23.1" customHeight="1" thickBot="1">
      <c r="A14" s="13">
        <v>8</v>
      </c>
      <c r="B14" s="14">
        <f>B13+"0:30"</f>
        <v>0.49999999999999989</v>
      </c>
      <c r="C14" s="15" t="str">
        <f>+$C$8</f>
        <v>ANICES Nice R2</v>
      </c>
      <c r="D14" s="13"/>
      <c r="E14" s="13"/>
      <c r="F14" s="15" t="str">
        <f>+$F$7</f>
        <v>Grenoble H. R</v>
      </c>
      <c r="G14" s="13" t="s">
        <v>45</v>
      </c>
    </row>
    <row r="15" spans="1:7" s="4" customFormat="1" ht="23.1" customHeight="1" thickBot="1">
      <c r="A15" s="13">
        <v>9</v>
      </c>
      <c r="B15" s="14">
        <f>B14+"0:30"</f>
        <v>0.52083333333333326</v>
      </c>
      <c r="C15" s="15" t="str">
        <f>+$C$9</f>
        <v>ASCND Marseille R</v>
      </c>
      <c r="D15" s="13"/>
      <c r="E15" s="13"/>
      <c r="F15" s="15" t="str">
        <f>+$C$7</f>
        <v>MTC Mulhouse</v>
      </c>
      <c r="G15" s="13" t="s">
        <v>46</v>
      </c>
    </row>
    <row r="16" spans="1:7" s="4" customFormat="1" ht="31.8" thickBot="1">
      <c r="A16" s="13">
        <v>10</v>
      </c>
      <c r="B16" s="14">
        <f>B15+"0:30"</f>
        <v>0.54166666666666663</v>
      </c>
      <c r="C16" s="15" t="str">
        <f>+$F$9</f>
        <v>Brest Handisport</v>
      </c>
      <c r="D16" s="13"/>
      <c r="E16" s="13"/>
      <c r="F16" s="143" t="str">
        <f>+$F$8</f>
        <v>Bien Hêtre Torball Club 95 R</v>
      </c>
      <c r="G16" s="13" t="s">
        <v>43</v>
      </c>
    </row>
    <row r="17" spans="1:7" s="4" customFormat="1" ht="31.8" thickBot="1">
      <c r="A17" s="13">
        <v>11</v>
      </c>
      <c r="B17" s="14">
        <f>B16+"0:30"</f>
        <v>0.5625</v>
      </c>
      <c r="C17" s="15" t="str">
        <f>+$F$10</f>
        <v>ASSHAV Poitiers</v>
      </c>
      <c r="D17" s="13"/>
      <c r="E17" s="13"/>
      <c r="F17" s="15" t="str">
        <f>+$C$8</f>
        <v>ANICES Nice R2</v>
      </c>
      <c r="G17" s="13" t="s">
        <v>40</v>
      </c>
    </row>
    <row r="18" spans="1:7" s="4" customFormat="1" ht="23.1" customHeight="1" thickBot="1">
      <c r="A18" s="13">
        <v>12</v>
      </c>
      <c r="B18" s="14">
        <f>B17+"0:30"</f>
        <v>0.58333333333333337</v>
      </c>
      <c r="C18" s="15" t="str">
        <f>+$F$7</f>
        <v>Grenoble H. R</v>
      </c>
      <c r="D18" s="13"/>
      <c r="E18" s="13"/>
      <c r="F18" s="15" t="str">
        <f>$C$9</f>
        <v>ASCND Marseille R</v>
      </c>
      <c r="G18" s="13" t="s">
        <v>45</v>
      </c>
    </row>
    <row r="19" spans="1:7" s="4" customFormat="1" ht="31.8" thickBot="1">
      <c r="A19" s="13">
        <v>13</v>
      </c>
      <c r="B19" s="14">
        <f>B18+"0:30"</f>
        <v>0.60416666666666674</v>
      </c>
      <c r="C19" s="15" t="str">
        <f>+$C$7</f>
        <v>MTC Mulhouse</v>
      </c>
      <c r="D19" s="13"/>
      <c r="E19" s="13"/>
      <c r="F19" s="15" t="str">
        <f>$F$9</f>
        <v>Brest Handisport</v>
      </c>
      <c r="G19" s="13" t="s">
        <v>44</v>
      </c>
    </row>
    <row r="20" spans="1:7" s="4" customFormat="1" ht="23.1" customHeight="1" thickBot="1">
      <c r="A20" s="13">
        <v>14</v>
      </c>
      <c r="B20" s="14">
        <f>B19+"0:30"</f>
        <v>0.62500000000000011</v>
      </c>
      <c r="C20" s="143" t="str">
        <f>+$F$8</f>
        <v>Bien Hêtre Torball Club 95 R</v>
      </c>
      <c r="D20" s="13"/>
      <c r="E20" s="13"/>
      <c r="F20" s="15" t="str">
        <f>+$F$10</f>
        <v>ASSHAV Poitiers</v>
      </c>
      <c r="G20" s="13" t="s">
        <v>46</v>
      </c>
    </row>
    <row r="21" spans="1:7" s="4" customFormat="1" ht="31.8" thickBot="1">
      <c r="A21" s="13">
        <v>15</v>
      </c>
      <c r="B21" s="14">
        <f>B20+"0:30"</f>
        <v>0.64583333333333348</v>
      </c>
      <c r="C21" s="15" t="str">
        <f>+$C$8</f>
        <v>ANICES Nice R2</v>
      </c>
      <c r="D21" s="13"/>
      <c r="E21" s="13"/>
      <c r="F21" s="15" t="str">
        <f>$C$9</f>
        <v>ASCND Marseille R</v>
      </c>
      <c r="G21" s="13" t="s">
        <v>41</v>
      </c>
    </row>
    <row r="22" spans="1:7" s="4" customFormat="1" ht="23.1" customHeight="1" thickBot="1">
      <c r="A22" s="13">
        <v>16</v>
      </c>
      <c r="B22" s="14">
        <f>B21+"0:30"</f>
        <v>0.66666666666666685</v>
      </c>
      <c r="C22" s="15" t="str">
        <f>$F$9</f>
        <v>Brest Handisport</v>
      </c>
      <c r="D22" s="13"/>
      <c r="E22" s="13"/>
      <c r="F22" s="15" t="str">
        <f>+$F$7</f>
        <v>Grenoble H. R</v>
      </c>
      <c r="G22" s="13" t="s">
        <v>45</v>
      </c>
    </row>
    <row r="23" spans="1:7" s="4" customFormat="1" ht="23.1" customHeight="1" thickBot="1">
      <c r="A23" s="13">
        <v>17</v>
      </c>
      <c r="B23" s="14">
        <f>B22+"0:30"</f>
        <v>0.68750000000000022</v>
      </c>
      <c r="C23" s="143" t="str">
        <f>+$F$8</f>
        <v>Bien Hêtre Torball Club 95 R</v>
      </c>
      <c r="D23" s="13"/>
      <c r="E23" s="13"/>
      <c r="F23" s="15" t="str">
        <f>+$C$7</f>
        <v>MTC Mulhouse</v>
      </c>
      <c r="G23" s="13" t="s">
        <v>46</v>
      </c>
    </row>
    <row r="24" spans="1:7" s="4" customFormat="1" ht="31.8" thickBot="1">
      <c r="A24" s="13">
        <v>18</v>
      </c>
      <c r="B24" s="14">
        <f>B23+"0:30"</f>
        <v>0.70833333333333359</v>
      </c>
      <c r="C24" s="15" t="str">
        <f>+$C$9</f>
        <v>ASCND Marseille R</v>
      </c>
      <c r="D24" s="13"/>
      <c r="E24" s="13"/>
      <c r="F24" s="15" t="str">
        <f>+$F$10</f>
        <v>ASSHAV Poitiers</v>
      </c>
      <c r="G24" s="13" t="s">
        <v>42</v>
      </c>
    </row>
    <row r="25" spans="1:7" s="4" customFormat="1" ht="31.8" thickBot="1">
      <c r="A25" s="13">
        <v>19</v>
      </c>
      <c r="B25" s="14">
        <f>B24+"0:30"</f>
        <v>0.72916666666666696</v>
      </c>
      <c r="C25" s="15" t="str">
        <f>$F$9</f>
        <v>Brest Handisport</v>
      </c>
      <c r="D25" s="13"/>
      <c r="E25" s="13"/>
      <c r="F25" s="15" t="str">
        <f>+$C$8</f>
        <v>ANICES Nice R2</v>
      </c>
      <c r="G25" s="13" t="s">
        <v>40</v>
      </c>
    </row>
    <row r="26" spans="1:7" s="4" customFormat="1" ht="23.1" customHeight="1" thickBot="1">
      <c r="A26" s="13">
        <v>20</v>
      </c>
      <c r="B26" s="14">
        <f>B25+"0:30"</f>
        <v>0.75000000000000033</v>
      </c>
      <c r="C26" s="15" t="str">
        <f>+$F$7</f>
        <v>Grenoble H. R</v>
      </c>
      <c r="D26" s="13"/>
      <c r="E26" s="13"/>
      <c r="F26" s="143" t="str">
        <f>+$F$8</f>
        <v>Bien Hêtre Torball Club 95 R</v>
      </c>
      <c r="G26" s="13" t="s">
        <v>45</v>
      </c>
    </row>
    <row r="27" spans="1:7" s="4" customFormat="1" ht="31.8" thickBot="1">
      <c r="A27" s="13">
        <v>21</v>
      </c>
      <c r="B27" s="14">
        <f>B26+"0:30"</f>
        <v>0.7708333333333337</v>
      </c>
      <c r="C27" s="15" t="str">
        <f>+$F$10</f>
        <v>ASSHAV Poitiers</v>
      </c>
      <c r="D27" s="13"/>
      <c r="E27" s="13"/>
      <c r="F27" s="15" t="str">
        <f>+$C$7</f>
        <v>MTC Mulhouse</v>
      </c>
      <c r="G27" s="13" t="s">
        <v>44</v>
      </c>
    </row>
    <row r="28" spans="1:7">
      <c r="A28" s="11"/>
      <c r="B28" s="11"/>
      <c r="C28" s="12"/>
      <c r="D28" s="11"/>
      <c r="E28" s="11"/>
      <c r="F28" s="12"/>
      <c r="G28" s="12"/>
    </row>
  </sheetData>
  <mergeCells count="4">
    <mergeCell ref="D6:E6"/>
    <mergeCell ref="A1:G1"/>
    <mergeCell ref="A2:G2"/>
    <mergeCell ref="A3:G3"/>
  </mergeCells>
  <phoneticPr fontId="19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9"/>
  <sheetViews>
    <sheetView tabSelected="1" workbookViewId="0">
      <selection activeCell="A7" sqref="A7:A12"/>
    </sheetView>
  </sheetViews>
  <sheetFormatPr baseColWidth="10" defaultColWidth="11.44140625" defaultRowHeight="15.6"/>
  <cols>
    <col min="1" max="1" width="4" style="7" customWidth="1"/>
    <col min="2" max="25" width="5.6640625" style="7" customWidth="1"/>
    <col min="26" max="16384" width="11.44140625" style="7"/>
  </cols>
  <sheetData>
    <row r="1" spans="1:25" s="105" customFormat="1" ht="21.9" customHeight="1">
      <c r="A1" s="145" t="str">
        <f>'Planning T1'!A1:G1</f>
        <v>CHAMPIONNAT DE FRANCE DE TORBALL 2021-2022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5"/>
      <c r="W1" s="104"/>
      <c r="X1" s="104"/>
      <c r="Y1" s="104"/>
    </row>
    <row r="2" spans="1:25" s="105" customFormat="1" ht="21.9" customHeight="1">
      <c r="A2" s="148" t="str">
        <f>'Planning T1'!A2:G2</f>
        <v>Division 3 Masculine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7"/>
      <c r="W2" s="104"/>
      <c r="X2" s="104"/>
      <c r="Y2" s="104"/>
    </row>
    <row r="3" spans="1:25" s="105" customFormat="1" ht="21.9" customHeight="1" thickBot="1">
      <c r="A3" s="151" t="str">
        <f>'Planning T1'!A3:G3</f>
        <v>Premier tour : Grenoble H., 05/02/2022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9"/>
      <c r="W3" s="104"/>
      <c r="X3" s="104"/>
      <c r="Y3" s="104"/>
    </row>
    <row r="4" spans="1:25" ht="50.1" customHeight="1" thickBot="1"/>
    <row r="5" spans="1:25" s="10" customFormat="1" ht="30" customHeight="1" thickBot="1">
      <c r="B5" s="160" t="str">
        <f>'Planning T1'!C7</f>
        <v>MTC Mulhouse</v>
      </c>
      <c r="C5" s="161"/>
      <c r="D5" s="162"/>
      <c r="E5" s="160" t="str">
        <f>'Planning T1'!C8</f>
        <v>ANICES Nice R2</v>
      </c>
      <c r="F5" s="161"/>
      <c r="G5" s="162"/>
      <c r="H5" s="160" t="str">
        <f>'Planning T1'!C9</f>
        <v>ASCND Marseille R</v>
      </c>
      <c r="I5" s="161"/>
      <c r="J5" s="162"/>
      <c r="K5" s="160" t="str">
        <f>'Planning T1'!F10</f>
        <v>ASSHAV Poitiers</v>
      </c>
      <c r="L5" s="161"/>
      <c r="M5" s="162"/>
      <c r="N5" s="160" t="str">
        <f>'Planning T1'!F9</f>
        <v>Brest Handisport</v>
      </c>
      <c r="O5" s="161"/>
      <c r="P5" s="162"/>
      <c r="Q5" s="160" t="str">
        <f>'Planning T1'!F8</f>
        <v>Bien Hêtre Torball Club 95 R</v>
      </c>
      <c r="R5" s="161"/>
      <c r="S5" s="162"/>
      <c r="T5" s="160" t="str">
        <f>'Planning T1'!F7</f>
        <v>Grenoble H. R</v>
      </c>
      <c r="U5" s="161"/>
      <c r="V5" s="162"/>
    </row>
    <row r="6" spans="1:25" s="20" customFormat="1" ht="14.4" thickBot="1">
      <c r="B6" s="21" t="s">
        <v>5</v>
      </c>
      <c r="C6" s="21" t="s">
        <v>6</v>
      </c>
      <c r="D6" s="21" t="s">
        <v>7</v>
      </c>
      <c r="E6" s="21" t="s">
        <v>5</v>
      </c>
      <c r="F6" s="21" t="s">
        <v>6</v>
      </c>
      <c r="G6" s="21" t="s">
        <v>7</v>
      </c>
      <c r="H6" s="21" t="s">
        <v>5</v>
      </c>
      <c r="I6" s="21" t="s">
        <v>6</v>
      </c>
      <c r="J6" s="21" t="s">
        <v>7</v>
      </c>
      <c r="K6" s="21" t="s">
        <v>5</v>
      </c>
      <c r="L6" s="21" t="s">
        <v>6</v>
      </c>
      <c r="M6" s="21" t="s">
        <v>7</v>
      </c>
      <c r="N6" s="21" t="s">
        <v>5</v>
      </c>
      <c r="O6" s="21" t="s">
        <v>6</v>
      </c>
      <c r="P6" s="21" t="s">
        <v>7</v>
      </c>
      <c r="Q6" s="21" t="s">
        <v>5</v>
      </c>
      <c r="R6" s="21" t="s">
        <v>6</v>
      </c>
      <c r="S6" s="21" t="s">
        <v>7</v>
      </c>
      <c r="T6" s="21" t="s">
        <v>5</v>
      </c>
      <c r="U6" s="21" t="s">
        <v>6</v>
      </c>
      <c r="V6" s="21" t="s">
        <v>7</v>
      </c>
    </row>
    <row r="7" spans="1:25" s="25" customFormat="1" ht="14.4" thickBot="1">
      <c r="A7" s="109">
        <v>1</v>
      </c>
      <c r="B7" s="24" t="str">
        <f>IF(ISBLANK('Planning T1'!D7),"",('Planning T1'!D7))</f>
        <v/>
      </c>
      <c r="C7" s="24" t="str">
        <f>IF(ISBLANK('Planning T1'!E7),"",('Planning T1'!E7))</f>
        <v/>
      </c>
      <c r="D7" s="24" t="str">
        <f t="shared" ref="D7:D12" si="0">IF(B7="","",IF(B7&gt;C7,2,1)*IF(B7&lt;C7,0,1))</f>
        <v/>
      </c>
      <c r="E7" s="24" t="str">
        <f>IF(ISBLANK('Planning T1'!D8),"",('Planning T1'!D8))</f>
        <v/>
      </c>
      <c r="F7" s="24" t="str">
        <f>IF(ISBLANK('Planning T1'!E8),"",('Planning T1'!E8))</f>
        <v/>
      </c>
      <c r="G7" s="24" t="str">
        <f t="shared" ref="G7:G12" si="1">IF(E7="","",IF(E7&gt;F7,2,1)*IF(E7&lt;F7,0,1))</f>
        <v/>
      </c>
      <c r="H7" s="24" t="str">
        <f>IF(ISBLANK('Planning T1'!D9),"",('Planning T1'!D9))</f>
        <v/>
      </c>
      <c r="I7" s="24" t="str">
        <f>IF(ISBLANK('Planning T1'!E9),"",('Planning T1'!E9))</f>
        <v/>
      </c>
      <c r="J7" s="24" t="str">
        <f t="shared" ref="J7:J12" si="2">IF(H7="","",IF(H7&gt;I7,2,1)*IF(H7&lt;I7,0,1))</f>
        <v/>
      </c>
      <c r="K7" s="24" t="str">
        <f>IF(ISBLANK('Planning T1'!E10),"",('Planning T1'!E10))</f>
        <v/>
      </c>
      <c r="L7" s="24" t="str">
        <f>IF(ISBLANK('Planning T1'!D10),"",('Planning T1'!D10))</f>
        <v/>
      </c>
      <c r="M7" s="24" t="str">
        <f t="shared" ref="M7:M12" si="3">IF(K7="","",IF(K7&gt;L7,2,1)*IF(K7&lt;L7,0,1))</f>
        <v/>
      </c>
      <c r="N7" s="24" t="str">
        <f>IF(ISBLANK('Planning T1'!E9),"",('Planning T1'!E9))</f>
        <v/>
      </c>
      <c r="O7" s="24" t="str">
        <f>IF(ISBLANK('Planning T1'!D9),"",('Planning T1'!D9))</f>
        <v/>
      </c>
      <c r="P7" s="24" t="str">
        <f t="shared" ref="P7:P12" si="4">IF(N7="","",IF(N7&gt;O7,2,1)*IF(N7&lt;O7,0,1))</f>
        <v/>
      </c>
      <c r="Q7" s="24" t="str">
        <f>IF(ISBLANK('Planning T1'!E8),"",('Planning T1'!E8))</f>
        <v/>
      </c>
      <c r="R7" s="24" t="str">
        <f>IF(ISBLANK('Planning T1'!D8),"",('Planning T1'!D8))</f>
        <v/>
      </c>
      <c r="S7" s="24" t="str">
        <f t="shared" ref="S7:S12" si="5">IF(Q7="","",IF(Q7&gt;R7,2,1)*IF(Q7&lt;R7,0,1))</f>
        <v/>
      </c>
      <c r="T7" s="24" t="str">
        <f>IF(ISBLANK('Planning T1'!E7),"",('Planning T1'!E7))</f>
        <v/>
      </c>
      <c r="U7" s="24" t="str">
        <f>IF(ISBLANK('Planning T1'!D7),"",('Planning T1'!D7))</f>
        <v/>
      </c>
      <c r="V7" s="24" t="str">
        <f t="shared" ref="V7:V12" si="6">IF(T7="","",IF(T7&gt;U7,2,1)*IF(T7&lt;U7,0,1))</f>
        <v/>
      </c>
    </row>
    <row r="8" spans="1:25" s="25" customFormat="1" ht="14.4" thickBot="1">
      <c r="A8" s="109">
        <v>2</v>
      </c>
      <c r="B8" s="24" t="str">
        <f>IF(ISBLANK('Planning T1'!D11),"",('Planning T1'!D11))</f>
        <v/>
      </c>
      <c r="C8" s="24" t="str">
        <f>IF(ISBLANK('Planning T1'!E11),"",('Planning T1'!E11))</f>
        <v/>
      </c>
      <c r="D8" s="24" t="str">
        <f t="shared" si="0"/>
        <v/>
      </c>
      <c r="E8" s="24" t="str">
        <f>IF(ISBLANK('Planning T1'!E11),"",('Planning T1'!E11))</f>
        <v/>
      </c>
      <c r="F8" s="24" t="str">
        <f>IF(ISBLANK('Planning T1'!D11),"",('Planning T1'!D11))</f>
        <v/>
      </c>
      <c r="G8" s="24" t="str">
        <f t="shared" si="1"/>
        <v/>
      </c>
      <c r="H8" s="24" t="str">
        <f>IF(ISBLANK('Planning T1'!E12),"",('Planning T1'!E12))</f>
        <v/>
      </c>
      <c r="I8" s="24" t="str">
        <f>IF(ISBLANK('Planning T1'!D12),"",('Planning T1'!D12))</f>
        <v/>
      </c>
      <c r="J8" s="24" t="str">
        <f t="shared" si="2"/>
        <v/>
      </c>
      <c r="K8" s="24" t="str">
        <f>IF(ISBLANK('Planning T1'!D13),"",('Planning T1'!D13))</f>
        <v/>
      </c>
      <c r="L8" s="24" t="str">
        <f>IF(ISBLANK('Planning T1'!E13),"",('Planning T1'!E13))</f>
        <v/>
      </c>
      <c r="M8" s="24" t="str">
        <f>IF(K8="","",IF(K8&gt;L8,2,1)*IF(K8&lt;L8,0,1))</f>
        <v/>
      </c>
      <c r="N8" s="24" t="str">
        <f>IF(ISBLANK('Planning T1'!E13),"",('Planning T1'!E13))</f>
        <v/>
      </c>
      <c r="O8" s="24" t="str">
        <f>IF(ISBLANK('Planning T1'!D13),"",('Planning T1'!D13))</f>
        <v/>
      </c>
      <c r="P8" s="24" t="str">
        <f t="shared" si="4"/>
        <v/>
      </c>
      <c r="Q8" s="24" t="str">
        <f>IF(ISBLANK('Planning T1'!D12),"",('Planning T1'!D12))</f>
        <v/>
      </c>
      <c r="R8" s="24" t="str">
        <f>IF(ISBLANK('Planning T1'!E12),"",('Planning T1'!E12))</f>
        <v/>
      </c>
      <c r="S8" s="24" t="str">
        <f t="shared" si="5"/>
        <v/>
      </c>
      <c r="T8" s="24" t="str">
        <f>IF(ISBLANK('Planning T1'!D10),"",('Planning T1'!D10))</f>
        <v/>
      </c>
      <c r="U8" s="24" t="str">
        <f>IF(ISBLANK('Planning T1'!E10),"",('Planning T1'!E10))</f>
        <v/>
      </c>
      <c r="V8" s="24" t="str">
        <f>IF(T8="","",IF(T8&gt;U8,2,1)*IF(T8&lt;U8,0,1))</f>
        <v/>
      </c>
    </row>
    <row r="9" spans="1:25" s="25" customFormat="1" ht="14.4" thickBot="1">
      <c r="A9" s="109">
        <v>3</v>
      </c>
      <c r="B9" s="24" t="str">
        <f>IF(ISBLANK('Planning T1'!E15),"",('Planning T1'!E15))</f>
        <v/>
      </c>
      <c r="C9" s="24" t="str">
        <f>IF(ISBLANK('Planning T1'!D15),"",('Planning T1'!D15))</f>
        <v/>
      </c>
      <c r="D9" s="24" t="str">
        <f t="shared" si="0"/>
        <v/>
      </c>
      <c r="E9" s="24" t="str">
        <f>IF(ISBLANK('Planning T1'!D14),"",('Planning T1'!D14))</f>
        <v/>
      </c>
      <c r="F9" s="24" t="str">
        <f>IF(ISBLANK('Planning T1'!E14),"",('Planning T1'!E14))</f>
        <v/>
      </c>
      <c r="G9" s="24" t="str">
        <f t="shared" si="1"/>
        <v/>
      </c>
      <c r="H9" s="24" t="str">
        <f>IF(ISBLANK('Planning T1'!D15),"",('Planning T1'!D15))</f>
        <v/>
      </c>
      <c r="I9" s="24" t="str">
        <f>IF(ISBLANK('Planning T1'!E15),"",('Planning T1'!E15))</f>
        <v/>
      </c>
      <c r="J9" s="24" t="str">
        <f t="shared" si="2"/>
        <v/>
      </c>
      <c r="K9" s="24" t="str">
        <f>IF(ISBLANK('Planning T1'!D17),"",('Planning T1'!D17))</f>
        <v/>
      </c>
      <c r="L9" s="24" t="str">
        <f>IF(ISBLANK('Planning T1'!E17),"",('Planning T1'!E17))</f>
        <v/>
      </c>
      <c r="M9" s="24" t="str">
        <f t="shared" si="3"/>
        <v/>
      </c>
      <c r="N9" s="24" t="str">
        <f>IF(ISBLANK('Planning T1'!D16),"",('Planning T1'!D16))</f>
        <v/>
      </c>
      <c r="O9" s="24" t="str">
        <f>IF(ISBLANK('Planning T1'!E16),"",('Planning T1'!E16))</f>
        <v/>
      </c>
      <c r="P9" s="24" t="str">
        <f t="shared" si="4"/>
        <v/>
      </c>
      <c r="Q9" s="24" t="str">
        <f>IF(ISBLANK('Planning T1'!E16),"",('Planning T1'!E16))</f>
        <v/>
      </c>
      <c r="R9" s="24" t="str">
        <f>IF(ISBLANK('Planning T1'!D16),"",('Planning T1'!D16))</f>
        <v/>
      </c>
      <c r="S9" s="24" t="str">
        <f t="shared" si="5"/>
        <v/>
      </c>
      <c r="T9" s="24" t="str">
        <f>IF(ISBLANK('Planning T1'!E14),"",('Planning T1'!E14))</f>
        <v/>
      </c>
      <c r="U9" s="24" t="str">
        <f>IF(ISBLANK('Planning T1'!D14),"",('Planning T1'!D14))</f>
        <v/>
      </c>
      <c r="V9" s="24" t="str">
        <f t="shared" si="6"/>
        <v/>
      </c>
    </row>
    <row r="10" spans="1:25" s="25" customFormat="1" ht="14.4" thickBot="1">
      <c r="A10" s="109">
        <v>4</v>
      </c>
      <c r="B10" s="24" t="str">
        <f>IF(ISBLANK('Planning T1'!D19),"",('Planning T1'!D19))</f>
        <v/>
      </c>
      <c r="C10" s="24" t="str">
        <f>IF(ISBLANK('Planning T1'!E19),"",('Planning T1'!E19))</f>
        <v/>
      </c>
      <c r="D10" s="24" t="str">
        <f t="shared" si="0"/>
        <v/>
      </c>
      <c r="E10" s="24" t="str">
        <f>IF(ISBLANK('Planning T1'!E17),"",('Planning T1'!E17))</f>
        <v/>
      </c>
      <c r="F10" s="24" t="str">
        <f>IF(ISBLANK('Planning T1'!D17),"",('Planning T1'!D17))</f>
        <v/>
      </c>
      <c r="G10" s="24" t="str">
        <f t="shared" si="1"/>
        <v/>
      </c>
      <c r="H10" s="24" t="str">
        <f>IF(ISBLANK('Planning T1'!E18),"",('Planning T1'!E18))</f>
        <v/>
      </c>
      <c r="I10" s="24" t="str">
        <f>IF(ISBLANK('Planning T1'!D18),"",('Planning T1'!D18))</f>
        <v/>
      </c>
      <c r="J10" s="24" t="str">
        <f t="shared" si="2"/>
        <v/>
      </c>
      <c r="K10" s="24" t="str">
        <f>IF(ISBLANK('Planning T1'!E20),"",('Planning T1'!E20))</f>
        <v/>
      </c>
      <c r="L10" s="24" t="str">
        <f>IF(ISBLANK('Planning T1'!D20),"",('Planning T1'!D20))</f>
        <v/>
      </c>
      <c r="M10" s="24" t="str">
        <f t="shared" si="3"/>
        <v/>
      </c>
      <c r="N10" s="24" t="str">
        <f>IF(ISBLANK('Planning T1'!E19),"",('Planning T1'!E19))</f>
        <v/>
      </c>
      <c r="O10" s="24" t="str">
        <f>IF(ISBLANK('Planning T1'!D19),"",('Planning T1'!D19))</f>
        <v/>
      </c>
      <c r="P10" s="24" t="str">
        <f t="shared" si="4"/>
        <v/>
      </c>
      <c r="Q10" s="24" t="str">
        <f>IF(ISBLANK('Planning T1'!D20),"",('Planning T1'!D20))</f>
        <v/>
      </c>
      <c r="R10" s="24" t="str">
        <f>IF(ISBLANK('Planning T1'!E20),"",('Planning T1'!E20))</f>
        <v/>
      </c>
      <c r="S10" s="24" t="str">
        <f t="shared" si="5"/>
        <v/>
      </c>
      <c r="T10" s="24" t="str">
        <f>IF(ISBLANK('Planning T1'!D18),"",('Planning T1'!D18))</f>
        <v/>
      </c>
      <c r="U10" s="24" t="str">
        <f>IF(ISBLANK('Planning T1'!E18),"",('Planning T1'!E18))</f>
        <v/>
      </c>
      <c r="V10" s="24" t="str">
        <f t="shared" si="6"/>
        <v/>
      </c>
    </row>
    <row r="11" spans="1:25" s="25" customFormat="1" ht="14.4" thickBot="1">
      <c r="A11" s="109">
        <v>5</v>
      </c>
      <c r="B11" s="24" t="str">
        <f>IF(ISBLANK('Planning T1'!E23),"",('Planning T1'!E23))</f>
        <v/>
      </c>
      <c r="C11" s="24" t="str">
        <f>IF(ISBLANK('Planning T1'!D23),"",('Planning T1'!D23))</f>
        <v/>
      </c>
      <c r="D11" s="24" t="str">
        <f t="shared" si="0"/>
        <v/>
      </c>
      <c r="E11" s="24" t="str">
        <f>IF(ISBLANK('Planning T1'!D21),"",('Planning T1'!D21))</f>
        <v/>
      </c>
      <c r="F11" s="24" t="str">
        <f>IF(ISBLANK('Planning T1'!E21),"",('Planning T1'!E21))</f>
        <v/>
      </c>
      <c r="G11" s="24" t="str">
        <f t="shared" si="1"/>
        <v/>
      </c>
      <c r="H11" s="24" t="str">
        <f>IF(ISBLANK('Planning T1'!E21),"",('Planning T1'!E21))</f>
        <v/>
      </c>
      <c r="I11" s="24" t="str">
        <f>IF(ISBLANK('Planning T1'!D21),"",('Planning T1'!D21))</f>
        <v/>
      </c>
      <c r="J11" s="24" t="str">
        <f t="shared" si="2"/>
        <v/>
      </c>
      <c r="K11" s="24" t="str">
        <f>IF(ISBLANK('Planning T1'!E24),"",('Planning T1'!E24))</f>
        <v/>
      </c>
      <c r="L11" s="24" t="str">
        <f>IF(ISBLANK('Planning T1'!D24),"",('Planning T1'!D24))</f>
        <v/>
      </c>
      <c r="M11" s="24" t="str">
        <f t="shared" si="3"/>
        <v/>
      </c>
      <c r="N11" s="24" t="str">
        <f>IF(ISBLANK('Planning T1'!D22),"",('Planning T1'!D22))</f>
        <v/>
      </c>
      <c r="O11" s="24" t="str">
        <f>IF(ISBLANK('Planning T1'!E22),"",('Planning T1'!E22))</f>
        <v/>
      </c>
      <c r="P11" s="24" t="str">
        <f t="shared" si="4"/>
        <v/>
      </c>
      <c r="Q11" s="24" t="str">
        <f>IF(ISBLANK('Planning T1'!D23),"",('Planning T1'!D23))</f>
        <v/>
      </c>
      <c r="R11" s="24" t="str">
        <f>IF(ISBLANK('Planning T1'!E23),"",('Planning T1'!E23))</f>
        <v/>
      </c>
      <c r="S11" s="24" t="str">
        <f t="shared" si="5"/>
        <v/>
      </c>
      <c r="T11" s="24" t="str">
        <f>IF(ISBLANK('Planning T1'!E22),"",('Planning T1'!E22))</f>
        <v/>
      </c>
      <c r="U11" s="24" t="str">
        <f>IF(ISBLANK('Planning T1'!D22),"",('Planning T1'!D22))</f>
        <v/>
      </c>
      <c r="V11" s="24" t="str">
        <f t="shared" si="6"/>
        <v/>
      </c>
    </row>
    <row r="12" spans="1:25" s="25" customFormat="1" ht="14.4" thickBot="1">
      <c r="A12" s="109">
        <v>6</v>
      </c>
      <c r="B12" s="24" t="str">
        <f>IF(ISBLANK('Planning T1'!E27),"",('Planning T1'!E27))</f>
        <v/>
      </c>
      <c r="C12" s="24" t="str">
        <f>IF(ISBLANK('Planning T1'!D27),"",('Planning T1'!D27))</f>
        <v/>
      </c>
      <c r="D12" s="24" t="str">
        <f t="shared" si="0"/>
        <v/>
      </c>
      <c r="E12" s="24" t="str">
        <f>IF(ISBLANK('Planning T1'!E25),"",('Planning T1'!E25))</f>
        <v/>
      </c>
      <c r="F12" s="24" t="str">
        <f>IF(ISBLANK('Planning T1'!D25),"",('Planning T1'!D25))</f>
        <v/>
      </c>
      <c r="G12" s="24" t="str">
        <f t="shared" si="1"/>
        <v/>
      </c>
      <c r="H12" s="24" t="str">
        <f>IF(ISBLANK('Planning T1'!D24),"",('Planning T1'!D24))</f>
        <v/>
      </c>
      <c r="I12" s="24" t="str">
        <f>IF(ISBLANK('Planning T1'!E24),"",('Planning T1'!E24))</f>
        <v/>
      </c>
      <c r="J12" s="24" t="str">
        <f t="shared" si="2"/>
        <v/>
      </c>
      <c r="K12" s="24" t="str">
        <f>IF(ISBLANK('Planning T1'!D27),"",('Planning T1'!D27))</f>
        <v/>
      </c>
      <c r="L12" s="24" t="str">
        <f>IF(ISBLANK('Planning T1'!E27),"",('Planning T1'!E27))</f>
        <v/>
      </c>
      <c r="M12" s="24" t="str">
        <f t="shared" si="3"/>
        <v/>
      </c>
      <c r="N12" s="24" t="str">
        <f>IF(ISBLANK('Planning T1'!D25),"",('Planning T1'!D25))</f>
        <v/>
      </c>
      <c r="O12" s="24" t="str">
        <f>IF(ISBLANK('Planning T1'!E25),"",('Planning T1'!E25))</f>
        <v/>
      </c>
      <c r="P12" s="24" t="str">
        <f t="shared" si="4"/>
        <v/>
      </c>
      <c r="Q12" s="24" t="str">
        <f>IF(ISBLANK('Planning T1'!E26),"",('Planning T1'!E26))</f>
        <v/>
      </c>
      <c r="R12" s="24" t="str">
        <f>IF(ISBLANK('Planning T1'!D26),"",('Planning T1'!D26))</f>
        <v/>
      </c>
      <c r="S12" s="24" t="str">
        <f t="shared" si="5"/>
        <v/>
      </c>
      <c r="T12" s="24" t="str">
        <f>IF(ISBLANK('Planning T1'!D26),"",('Planning T1'!D26))</f>
        <v/>
      </c>
      <c r="U12" s="24" t="str">
        <f>IF(ISBLANK('Planning T1'!E26),"",('Planning T1'!E26))</f>
        <v/>
      </c>
      <c r="V12" s="24" t="str">
        <f t="shared" si="6"/>
        <v/>
      </c>
    </row>
    <row r="13" spans="1:25" s="20" customFormat="1" ht="50.1" customHeight="1" thickBot="1"/>
    <row r="14" spans="1:25" s="20" customFormat="1" ht="14.4" thickBot="1">
      <c r="B14" s="21" t="s">
        <v>5</v>
      </c>
      <c r="C14" s="21" t="s">
        <v>6</v>
      </c>
      <c r="D14" s="21" t="s">
        <v>7</v>
      </c>
      <c r="E14" s="21" t="s">
        <v>5</v>
      </c>
      <c r="F14" s="21" t="s">
        <v>6</v>
      </c>
      <c r="G14" s="21" t="s">
        <v>7</v>
      </c>
      <c r="H14" s="21" t="s">
        <v>5</v>
      </c>
      <c r="I14" s="21" t="s">
        <v>6</v>
      </c>
      <c r="J14" s="21" t="s">
        <v>7</v>
      </c>
      <c r="K14" s="21" t="s">
        <v>5</v>
      </c>
      <c r="L14" s="21" t="s">
        <v>6</v>
      </c>
      <c r="M14" s="21" t="s">
        <v>7</v>
      </c>
      <c r="N14" s="21" t="s">
        <v>5</v>
      </c>
      <c r="O14" s="21" t="s">
        <v>6</v>
      </c>
      <c r="P14" s="21" t="s">
        <v>7</v>
      </c>
      <c r="Q14" s="21" t="s">
        <v>5</v>
      </c>
      <c r="R14" s="21" t="s">
        <v>6</v>
      </c>
      <c r="S14" s="21" t="s">
        <v>7</v>
      </c>
      <c r="T14" s="21" t="s">
        <v>5</v>
      </c>
      <c r="U14" s="21" t="s">
        <v>6</v>
      </c>
      <c r="V14" s="21" t="s">
        <v>7</v>
      </c>
    </row>
    <row r="15" spans="1:25" s="20" customFormat="1" ht="14.4" thickBot="1">
      <c r="B15" s="22" t="str">
        <f t="shared" ref="B15:V15" si="7">IF(B7="","",SUM(B7:B12))</f>
        <v/>
      </c>
      <c r="C15" s="22" t="str">
        <f t="shared" si="7"/>
        <v/>
      </c>
      <c r="D15" s="22" t="str">
        <f t="shared" si="7"/>
        <v/>
      </c>
      <c r="E15" s="22" t="str">
        <f t="shared" si="7"/>
        <v/>
      </c>
      <c r="F15" s="22" t="str">
        <f t="shared" si="7"/>
        <v/>
      </c>
      <c r="G15" s="22" t="str">
        <f t="shared" si="7"/>
        <v/>
      </c>
      <c r="H15" s="22" t="str">
        <f t="shared" si="7"/>
        <v/>
      </c>
      <c r="I15" s="22" t="str">
        <f t="shared" si="7"/>
        <v/>
      </c>
      <c r="J15" s="22" t="str">
        <f t="shared" si="7"/>
        <v/>
      </c>
      <c r="K15" s="22" t="str">
        <f t="shared" si="7"/>
        <v/>
      </c>
      <c r="L15" s="22" t="str">
        <f t="shared" si="7"/>
        <v/>
      </c>
      <c r="M15" s="22" t="str">
        <f t="shared" si="7"/>
        <v/>
      </c>
      <c r="N15" s="22" t="str">
        <f t="shared" si="7"/>
        <v/>
      </c>
      <c r="O15" s="22" t="str">
        <f t="shared" si="7"/>
        <v/>
      </c>
      <c r="P15" s="22" t="str">
        <f t="shared" si="7"/>
        <v/>
      </c>
      <c r="Q15" s="22" t="str">
        <f t="shared" si="7"/>
        <v/>
      </c>
      <c r="R15" s="22" t="str">
        <f t="shared" si="7"/>
        <v/>
      </c>
      <c r="S15" s="22" t="str">
        <f t="shared" si="7"/>
        <v/>
      </c>
      <c r="T15" s="22" t="str">
        <f t="shared" si="7"/>
        <v/>
      </c>
      <c r="U15" s="22" t="str">
        <f t="shared" si="7"/>
        <v/>
      </c>
      <c r="V15" s="22" t="str">
        <f t="shared" si="7"/>
        <v/>
      </c>
    </row>
    <row r="16" spans="1:25" s="20" customFormat="1" ht="14.4" thickBot="1">
      <c r="B16" s="22" t="str">
        <f>IF(B15="","",B15-C15)</f>
        <v/>
      </c>
      <c r="C16" s="22" t="str">
        <f>IF(C15="","",B15/C15)</f>
        <v/>
      </c>
      <c r="D16" s="22"/>
      <c r="E16" s="22" t="str">
        <f>IF(E15="","",E15-F15)</f>
        <v/>
      </c>
      <c r="F16" s="22" t="str">
        <f>IF(F15="","",E15/F15)</f>
        <v/>
      </c>
      <c r="G16" s="22"/>
      <c r="H16" s="22" t="str">
        <f>IF(H15="","",H15-I15)</f>
        <v/>
      </c>
      <c r="I16" s="22" t="str">
        <f>IF(I15="","",H15/I15)</f>
        <v/>
      </c>
      <c r="J16" s="22"/>
      <c r="K16" s="22" t="str">
        <f>IF(K15="","",K15-L15)</f>
        <v/>
      </c>
      <c r="L16" s="22" t="str">
        <f>IF(L15="","",K15/L15)</f>
        <v/>
      </c>
      <c r="M16" s="22"/>
      <c r="N16" s="22" t="str">
        <f>IF(N15="","",N15-O15)</f>
        <v/>
      </c>
      <c r="O16" s="22" t="str">
        <f>IF(O15="","",N15/O15)</f>
        <v/>
      </c>
      <c r="P16" s="22"/>
      <c r="Q16" s="22" t="str">
        <f>IF(Q15="","",Q15-R15)</f>
        <v/>
      </c>
      <c r="R16" s="22" t="str">
        <f>IF(R15="","",Q15/R15)</f>
        <v/>
      </c>
      <c r="S16" s="22"/>
      <c r="T16" s="22" t="str">
        <f>IF(T15="","",T15-U15)</f>
        <v/>
      </c>
      <c r="U16" s="22" t="str">
        <f>IF(U15="","",T15/U15)</f>
        <v/>
      </c>
      <c r="V16" s="22"/>
    </row>
    <row r="17" spans="2:22" s="20" customFormat="1" ht="14.4" thickBot="1">
      <c r="B17" s="21" t="s">
        <v>10</v>
      </c>
      <c r="C17" s="23" t="s">
        <v>11</v>
      </c>
      <c r="D17" s="21" t="s">
        <v>12</v>
      </c>
      <c r="E17" s="21" t="s">
        <v>10</v>
      </c>
      <c r="F17" s="23" t="s">
        <v>11</v>
      </c>
      <c r="G17" s="21" t="s">
        <v>12</v>
      </c>
      <c r="H17" s="21" t="s">
        <v>10</v>
      </c>
      <c r="I17" s="23" t="s">
        <v>11</v>
      </c>
      <c r="J17" s="21" t="s">
        <v>12</v>
      </c>
      <c r="K17" s="21" t="s">
        <v>10</v>
      </c>
      <c r="L17" s="23" t="s">
        <v>11</v>
      </c>
      <c r="M17" s="21" t="s">
        <v>12</v>
      </c>
      <c r="N17" s="21" t="s">
        <v>10</v>
      </c>
      <c r="O17" s="23" t="s">
        <v>11</v>
      </c>
      <c r="P17" s="21" t="s">
        <v>12</v>
      </c>
      <c r="Q17" s="21" t="s">
        <v>10</v>
      </c>
      <c r="R17" s="23" t="s">
        <v>11</v>
      </c>
      <c r="S17" s="21" t="s">
        <v>12</v>
      </c>
      <c r="T17" s="21" t="s">
        <v>10</v>
      </c>
      <c r="U17" s="23" t="s">
        <v>11</v>
      </c>
      <c r="V17" s="21" t="s">
        <v>12</v>
      </c>
    </row>
    <row r="18" spans="2:22" s="20" customFormat="1" ht="13.8"/>
    <row r="19" spans="2:22" s="20" customFormat="1" ht="13.8"/>
  </sheetData>
  <mergeCells count="10">
    <mergeCell ref="A1:V1"/>
    <mergeCell ref="A2:V2"/>
    <mergeCell ref="A3:V3"/>
    <mergeCell ref="B5:D5"/>
    <mergeCell ref="E5:G5"/>
    <mergeCell ref="H5:J5"/>
    <mergeCell ref="T5:V5"/>
    <mergeCell ref="Q5:S5"/>
    <mergeCell ref="N5:P5"/>
    <mergeCell ref="K5:M5"/>
  </mergeCells>
  <phoneticPr fontId="19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F20" sqref="F20"/>
    </sheetView>
  </sheetViews>
  <sheetFormatPr baseColWidth="10" defaultColWidth="11.44140625" defaultRowHeight="15.6"/>
  <cols>
    <col min="1" max="1" width="7.6640625" style="5" customWidth="1"/>
    <col min="2" max="2" width="9.6640625" style="5" customWidth="1"/>
    <col min="3" max="3" width="26.6640625" style="6" customWidth="1"/>
    <col min="4" max="5" width="5.6640625" style="5" customWidth="1"/>
    <col min="6" max="6" width="26.6640625" style="6" customWidth="1"/>
    <col min="7" max="7" width="18.6640625" style="6" customWidth="1"/>
    <col min="8" max="16384" width="11.44140625" style="6"/>
  </cols>
  <sheetData>
    <row r="1" spans="1:7" ht="21.9" customHeight="1">
      <c r="A1" s="145" t="str">
        <f>'Planning T1'!A1:G1</f>
        <v>CHAMPIONNAT DE FRANCE DE TORBALL 2021-2022</v>
      </c>
      <c r="B1" s="146"/>
      <c r="C1" s="146"/>
      <c r="D1" s="146"/>
      <c r="E1" s="146"/>
      <c r="F1" s="146"/>
      <c r="G1" s="147"/>
    </row>
    <row r="2" spans="1:7" ht="21.9" customHeight="1">
      <c r="A2" s="148" t="str">
        <f>'Planning T1'!A2:G2</f>
        <v>Division 3 Masculine</v>
      </c>
      <c r="B2" s="149"/>
      <c r="C2" s="149"/>
      <c r="D2" s="149"/>
      <c r="E2" s="149"/>
      <c r="F2" s="149"/>
      <c r="G2" s="150"/>
    </row>
    <row r="3" spans="1:7" ht="21.9" customHeight="1" thickBot="1">
      <c r="A3" s="151" t="s">
        <v>39</v>
      </c>
      <c r="B3" s="152"/>
      <c r="C3" s="152"/>
      <c r="D3" s="152"/>
      <c r="E3" s="152"/>
      <c r="F3" s="152"/>
      <c r="G3" s="153"/>
    </row>
    <row r="4" spans="1:7" ht="30" customHeight="1">
      <c r="A4" s="8"/>
      <c r="B4" s="8"/>
      <c r="C4" s="9"/>
      <c r="D4" s="8"/>
    </row>
    <row r="5" spans="1:7" ht="30" customHeight="1" thickBot="1"/>
    <row r="6" spans="1:7" s="4" customFormat="1" ht="20.100000000000001" customHeight="1" thickBot="1">
      <c r="A6" s="26" t="s">
        <v>0</v>
      </c>
      <c r="B6" s="26" t="s">
        <v>1</v>
      </c>
      <c r="C6" s="26" t="s">
        <v>2</v>
      </c>
      <c r="D6" s="163" t="s">
        <v>3</v>
      </c>
      <c r="E6" s="163"/>
      <c r="F6" s="26" t="s">
        <v>2</v>
      </c>
      <c r="G6" s="26" t="s">
        <v>4</v>
      </c>
    </row>
    <row r="7" spans="1:7" s="4" customFormat="1" ht="23.1" customHeight="1" thickBot="1">
      <c r="A7" s="13">
        <v>1</v>
      </c>
      <c r="B7" s="14">
        <v>0.35416666666666669</v>
      </c>
      <c r="C7" s="15" t="str">
        <f>'Planning T1'!$C$8</f>
        <v>ANICES Nice R2</v>
      </c>
      <c r="D7" s="13"/>
      <c r="E7" s="13"/>
      <c r="F7" s="15" t="str">
        <f>'Planning T1'!$F$9</f>
        <v>Brest Handisport</v>
      </c>
      <c r="G7" s="16"/>
    </row>
    <row r="8" spans="1:7" s="4" customFormat="1" ht="23.1" customHeight="1" thickBot="1">
      <c r="A8" s="13">
        <v>2</v>
      </c>
      <c r="B8" s="14">
        <f t="shared" ref="B8:B27" si="0">B7+"0:20"</f>
        <v>0.36805555555555558</v>
      </c>
      <c r="C8" s="15" t="str">
        <f>'Planning T1'!$F$10</f>
        <v>ASSHAV Poitiers</v>
      </c>
      <c r="D8" s="13"/>
      <c r="E8" s="13"/>
      <c r="F8" s="15" t="str">
        <f>'Planning T1'!$C$9</f>
        <v>ASCND Marseille R</v>
      </c>
      <c r="G8" s="16"/>
    </row>
    <row r="9" spans="1:7" s="4" customFormat="1" ht="23.1" customHeight="1" thickBot="1">
      <c r="A9" s="13">
        <v>3</v>
      </c>
      <c r="B9" s="14">
        <f t="shared" si="0"/>
        <v>0.38194444444444448</v>
      </c>
      <c r="C9" s="143" t="str">
        <f>'Planning T1'!$F$8</f>
        <v>Bien Hêtre Torball Club 95 R</v>
      </c>
      <c r="D9" s="13"/>
      <c r="E9" s="13"/>
      <c r="F9" s="15" t="str">
        <f>'Planning T1'!$F$7</f>
        <v>Grenoble H. R</v>
      </c>
      <c r="G9" s="16"/>
    </row>
    <row r="10" spans="1:7" s="4" customFormat="1" ht="23.1" customHeight="1" thickBot="1">
      <c r="A10" s="13">
        <v>4</v>
      </c>
      <c r="B10" s="14">
        <f t="shared" si="0"/>
        <v>0.39583333333333337</v>
      </c>
      <c r="C10" s="15" t="str">
        <f>'Planning T1'!$F$9</f>
        <v>Brest Handisport</v>
      </c>
      <c r="D10" s="13"/>
      <c r="E10" s="13"/>
      <c r="F10" s="15" t="str">
        <f>'Planning T1'!$C$7</f>
        <v>MTC Mulhouse</v>
      </c>
      <c r="G10" s="16"/>
    </row>
    <row r="11" spans="1:7" s="4" customFormat="1" ht="23.1" customHeight="1" thickBot="1">
      <c r="A11" s="13">
        <v>5</v>
      </c>
      <c r="B11" s="14">
        <f t="shared" si="0"/>
        <v>0.40972222222222227</v>
      </c>
      <c r="C11" s="15" t="str">
        <f>'Planning T1'!$C$8</f>
        <v>ANICES Nice R2</v>
      </c>
      <c r="D11" s="13"/>
      <c r="E11" s="13"/>
      <c r="F11" s="15" t="str">
        <f>'Planning T1'!$F$10</f>
        <v>ASSHAV Poitiers</v>
      </c>
      <c r="G11" s="16"/>
    </row>
    <row r="12" spans="1:7" s="4" customFormat="1" ht="23.1" customHeight="1" thickBot="1">
      <c r="A12" s="13">
        <v>6</v>
      </c>
      <c r="B12" s="14">
        <f t="shared" si="0"/>
        <v>0.42361111111111116</v>
      </c>
      <c r="C12" s="15" t="str">
        <f>'Planning T1'!$C$9</f>
        <v>ASCND Marseille R</v>
      </c>
      <c r="D12" s="13"/>
      <c r="E12" s="13"/>
      <c r="F12" s="15" t="str">
        <f>'Planning T1'!$F$7</f>
        <v>Grenoble H. R</v>
      </c>
      <c r="G12" s="16"/>
    </row>
    <row r="13" spans="1:7" s="4" customFormat="1" ht="23.1" customHeight="1" thickBot="1">
      <c r="A13" s="13">
        <v>7</v>
      </c>
      <c r="B13" s="14">
        <f t="shared" si="0"/>
        <v>0.43750000000000006</v>
      </c>
      <c r="C13" s="15" t="str">
        <f>'Planning T1'!$C$7</f>
        <v>MTC Mulhouse</v>
      </c>
      <c r="D13" s="13"/>
      <c r="E13" s="13"/>
      <c r="F13" s="143" t="str">
        <f>'Planning T1'!$F$8</f>
        <v>Bien Hêtre Torball Club 95 R</v>
      </c>
      <c r="G13" s="16"/>
    </row>
    <row r="14" spans="1:7" s="4" customFormat="1" ht="23.1" customHeight="1" thickBot="1">
      <c r="A14" s="13">
        <v>8</v>
      </c>
      <c r="B14" s="14">
        <f t="shared" si="0"/>
        <v>0.45138888888888895</v>
      </c>
      <c r="C14" s="15" t="str">
        <f>'Planning T1'!$F$9</f>
        <v>Brest Handisport</v>
      </c>
      <c r="D14" s="13"/>
      <c r="E14" s="13"/>
      <c r="F14" s="15" t="str">
        <f>'Planning T1'!$F$10</f>
        <v>ASSHAV Poitiers</v>
      </c>
      <c r="G14" s="16"/>
    </row>
    <row r="15" spans="1:7" s="4" customFormat="1" ht="23.1" customHeight="1" thickBot="1">
      <c r="A15" s="13">
        <v>9</v>
      </c>
      <c r="B15" s="14">
        <f t="shared" si="0"/>
        <v>0.46527777777777785</v>
      </c>
      <c r="C15" s="15" t="str">
        <f>'Planning T1'!$F$7</f>
        <v>Grenoble H. R</v>
      </c>
      <c r="D15" s="13"/>
      <c r="E15" s="13"/>
      <c r="F15" s="15" t="str">
        <f>'Planning T1'!$C$8</f>
        <v>ANICES Nice R2</v>
      </c>
      <c r="G15" s="16"/>
    </row>
    <row r="16" spans="1:7" s="4" customFormat="1" ht="23.1" customHeight="1" thickBot="1">
      <c r="A16" s="13">
        <v>10</v>
      </c>
      <c r="B16" s="14">
        <f t="shared" si="0"/>
        <v>0.47916666666666674</v>
      </c>
      <c r="C16" s="15" t="str">
        <f>'Planning T1'!$C$7</f>
        <v>MTC Mulhouse</v>
      </c>
      <c r="D16" s="13"/>
      <c r="E16" s="13"/>
      <c r="F16" s="15" t="str">
        <f>'Planning T1'!$C$9</f>
        <v>ASCND Marseille R</v>
      </c>
      <c r="G16" s="16"/>
    </row>
    <row r="17" spans="1:7" s="4" customFormat="1" ht="23.1" customHeight="1" thickBot="1">
      <c r="A17" s="13">
        <v>11</v>
      </c>
      <c r="B17" s="14">
        <f t="shared" si="0"/>
        <v>0.49305555555555564</v>
      </c>
      <c r="C17" s="143" t="str">
        <f>'Planning T1'!$F$8</f>
        <v>Bien Hêtre Torball Club 95 R</v>
      </c>
      <c r="D17" s="13"/>
      <c r="E17" s="13"/>
      <c r="F17" s="15" t="str">
        <f>'Planning T1'!$F$9</f>
        <v>Brest Handisport</v>
      </c>
      <c r="G17" s="16"/>
    </row>
    <row r="18" spans="1:7" s="4" customFormat="1" ht="23.1" customHeight="1" thickBot="1">
      <c r="A18" s="13">
        <v>12</v>
      </c>
      <c r="B18" s="14">
        <f t="shared" si="0"/>
        <v>0.50694444444444453</v>
      </c>
      <c r="C18" s="15" t="str">
        <f>'Planning T1'!$F$10</f>
        <v>ASSHAV Poitiers</v>
      </c>
      <c r="D18" s="13"/>
      <c r="E18" s="13"/>
      <c r="F18" s="15" t="str">
        <f>'Planning T1'!$F$7</f>
        <v>Grenoble H. R</v>
      </c>
      <c r="G18" s="16"/>
    </row>
    <row r="19" spans="1:7" s="4" customFormat="1" ht="23.1" customHeight="1" thickBot="1">
      <c r="A19" s="13">
        <v>13</v>
      </c>
      <c r="B19" s="14">
        <f t="shared" si="0"/>
        <v>0.52083333333333337</v>
      </c>
      <c r="C19" s="15" t="str">
        <f>'Planning T1'!$C$8</f>
        <v>ANICES Nice R2</v>
      </c>
      <c r="D19" s="13"/>
      <c r="E19" s="13"/>
      <c r="F19" s="15" t="str">
        <f>'Planning T1'!$C$7</f>
        <v>MTC Mulhouse</v>
      </c>
      <c r="G19" s="16"/>
    </row>
    <row r="20" spans="1:7" s="4" customFormat="1" ht="23.1" customHeight="1" thickBot="1">
      <c r="A20" s="13">
        <v>14</v>
      </c>
      <c r="B20" s="14">
        <f t="shared" si="0"/>
        <v>0.53472222222222221</v>
      </c>
      <c r="C20" s="15" t="str">
        <f>'Planning T1'!$C$9</f>
        <v>ASCND Marseille R</v>
      </c>
      <c r="D20" s="13"/>
      <c r="E20" s="13"/>
      <c r="F20" s="143" t="str">
        <f>'Planning T1'!$F$8</f>
        <v>Bien Hêtre Torball Club 95 R</v>
      </c>
      <c r="G20" s="16"/>
    </row>
    <row r="21" spans="1:7" s="4" customFormat="1" ht="23.1" customHeight="1" thickBot="1">
      <c r="A21" s="13">
        <v>15</v>
      </c>
      <c r="B21" s="14">
        <f t="shared" si="0"/>
        <v>0.54861111111111105</v>
      </c>
      <c r="C21" s="15" t="str">
        <f>'Planning T1'!$F$7</f>
        <v>Grenoble H. R</v>
      </c>
      <c r="D21" s="13"/>
      <c r="E21" s="13"/>
      <c r="F21" s="15" t="str">
        <f>'Planning T1'!$F$9</f>
        <v>Brest Handisport</v>
      </c>
      <c r="G21" s="16"/>
    </row>
    <row r="22" spans="1:7" s="4" customFormat="1" ht="23.1" customHeight="1" thickBot="1">
      <c r="A22" s="13">
        <v>16</v>
      </c>
      <c r="B22" s="14">
        <f t="shared" si="0"/>
        <v>0.56249999999999989</v>
      </c>
      <c r="C22" s="15" t="str">
        <f>'Planning T1'!$C$7</f>
        <v>MTC Mulhouse</v>
      </c>
      <c r="D22" s="13"/>
      <c r="E22" s="13"/>
      <c r="F22" s="15" t="str">
        <f>'Planning T1'!$F$10</f>
        <v>ASSHAV Poitiers</v>
      </c>
      <c r="G22" s="16"/>
    </row>
    <row r="23" spans="1:7" s="4" customFormat="1" ht="23.1" customHeight="1" thickBot="1">
      <c r="A23" s="13">
        <v>17</v>
      </c>
      <c r="B23" s="14">
        <f t="shared" si="0"/>
        <v>0.57638888888888873</v>
      </c>
      <c r="C23" s="143" t="str">
        <f>'Planning T1'!$F$8</f>
        <v>Bien Hêtre Torball Club 95 R</v>
      </c>
      <c r="D23" s="13"/>
      <c r="E23" s="13"/>
      <c r="F23" s="15" t="str">
        <f>'Planning T1'!$C$8</f>
        <v>ANICES Nice R2</v>
      </c>
      <c r="G23" s="16"/>
    </row>
    <row r="24" spans="1:7" s="4" customFormat="1" ht="23.1" customHeight="1" thickBot="1">
      <c r="A24" s="13">
        <v>18</v>
      </c>
      <c r="B24" s="14">
        <f t="shared" si="0"/>
        <v>0.59027777777777757</v>
      </c>
      <c r="C24" s="15" t="str">
        <f>'Planning T1'!$F$9</f>
        <v>Brest Handisport</v>
      </c>
      <c r="D24" s="13"/>
      <c r="E24" s="13"/>
      <c r="F24" s="15" t="str">
        <f>'Planning T1'!$C$9</f>
        <v>ASCND Marseille R</v>
      </c>
      <c r="G24" s="16"/>
    </row>
    <row r="25" spans="1:7" s="4" customFormat="1" ht="23.1" customHeight="1" thickBot="1">
      <c r="A25" s="13">
        <v>19</v>
      </c>
      <c r="B25" s="14">
        <f t="shared" si="0"/>
        <v>0.60416666666666641</v>
      </c>
      <c r="C25" s="15" t="str">
        <f>'Planning T1'!$F$7</f>
        <v>Grenoble H. R</v>
      </c>
      <c r="D25" s="13"/>
      <c r="E25" s="13"/>
      <c r="F25" s="15" t="str">
        <f>'Planning T1'!$C$7</f>
        <v>MTC Mulhouse</v>
      </c>
      <c r="G25" s="16"/>
    </row>
    <row r="26" spans="1:7" s="4" customFormat="1" ht="23.1" customHeight="1" thickBot="1">
      <c r="A26" s="13">
        <v>20</v>
      </c>
      <c r="B26" s="14">
        <f t="shared" si="0"/>
        <v>0.61805555555555525</v>
      </c>
      <c r="C26" s="15" t="str">
        <f>'Planning T1'!$F$10</f>
        <v>ASSHAV Poitiers</v>
      </c>
      <c r="D26" s="13"/>
      <c r="E26" s="13"/>
      <c r="F26" s="143" t="str">
        <f>'Planning T1'!$F$8</f>
        <v>Bien Hêtre Torball Club 95 R</v>
      </c>
      <c r="G26" s="16"/>
    </row>
    <row r="27" spans="1:7" s="4" customFormat="1" ht="23.1" customHeight="1" thickBot="1">
      <c r="A27" s="13">
        <v>21</v>
      </c>
      <c r="B27" s="14">
        <f t="shared" si="0"/>
        <v>0.63194444444444409</v>
      </c>
      <c r="C27" s="15" t="str">
        <f>'Planning T1'!$C$9</f>
        <v>ASCND Marseille R</v>
      </c>
      <c r="D27" s="13"/>
      <c r="E27" s="13"/>
      <c r="F27" s="15" t="str">
        <f>'Planning T1'!$C$8</f>
        <v>ANICES Nice R2</v>
      </c>
      <c r="G27" s="16"/>
    </row>
  </sheetData>
  <mergeCells count="4">
    <mergeCell ref="D6:E6"/>
    <mergeCell ref="A1:G1"/>
    <mergeCell ref="A2:G2"/>
    <mergeCell ref="A3:G3"/>
  </mergeCells>
  <phoneticPr fontId="19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4"/>
  <sheetViews>
    <sheetView workbookViewId="0">
      <selection activeCell="W10" sqref="W10"/>
    </sheetView>
  </sheetViews>
  <sheetFormatPr baseColWidth="10" defaultColWidth="11.44140625" defaultRowHeight="15.6"/>
  <cols>
    <col min="1" max="1" width="4" style="7" customWidth="1"/>
    <col min="2" max="25" width="5.6640625" style="7" customWidth="1"/>
    <col min="26" max="16384" width="11.44140625" style="7"/>
  </cols>
  <sheetData>
    <row r="1" spans="1:25" s="105" customFormat="1" ht="21.9" customHeight="1">
      <c r="A1" s="145" t="str">
        <f>'Planning T1'!A1:G1</f>
        <v>CHAMPIONNAT DE FRANCE DE TORBALL 2021-2022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5"/>
      <c r="W1" s="104"/>
      <c r="X1" s="104"/>
      <c r="Y1" s="104"/>
    </row>
    <row r="2" spans="1:25" s="105" customFormat="1" ht="21.9" customHeight="1">
      <c r="A2" s="148" t="str">
        <f>'Planning T2'!A2:G2</f>
        <v>Division 3 Masculine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7"/>
      <c r="W2" s="104"/>
      <c r="X2" s="104"/>
      <c r="Y2" s="104"/>
    </row>
    <row r="3" spans="1:25" s="105" customFormat="1" ht="21.9" customHeight="1" thickBot="1">
      <c r="A3" s="151" t="str">
        <f>'Planning T2'!A3:G3</f>
        <v>Second tour : Mulhouse MTC, le 18/06/2022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9"/>
      <c r="W3" s="104"/>
      <c r="X3" s="104"/>
      <c r="Y3" s="104"/>
    </row>
    <row r="4" spans="1:25" ht="30" customHeight="1" thickBot="1"/>
    <row r="5" spans="1:25" s="10" customFormat="1" ht="30" customHeight="1" thickBot="1">
      <c r="B5" s="165" t="str">
        <f>'Planning T2'!C9</f>
        <v>Bien Hêtre Torball Club 95 R</v>
      </c>
      <c r="C5" s="165"/>
      <c r="D5" s="165"/>
      <c r="E5" s="164" t="str">
        <f>'Planning T2'!C7</f>
        <v>ANICES Nice R2</v>
      </c>
      <c r="F5" s="164"/>
      <c r="G5" s="164"/>
      <c r="H5" s="164" t="str">
        <f>'Planning T2'!C8</f>
        <v>ASSHAV Poitiers</v>
      </c>
      <c r="I5" s="164"/>
      <c r="J5" s="164"/>
      <c r="K5" s="164" t="str">
        <f>'Planning T2'!F7</f>
        <v>Brest Handisport</v>
      </c>
      <c r="L5" s="164"/>
      <c r="M5" s="164"/>
      <c r="N5" s="164" t="str">
        <f>'Planning T2'!F8</f>
        <v>ASCND Marseille R</v>
      </c>
      <c r="O5" s="164"/>
      <c r="P5" s="164"/>
      <c r="Q5" s="164" t="str">
        <f>'Planning T2'!F9</f>
        <v>Grenoble H. R</v>
      </c>
      <c r="R5" s="164"/>
      <c r="S5" s="164"/>
      <c r="T5" s="164" t="str">
        <f>'Planning T2'!F10</f>
        <v>MTC Mulhouse</v>
      </c>
      <c r="U5" s="164"/>
      <c r="V5" s="164"/>
    </row>
    <row r="6" spans="1:25" ht="16.2" thickBot="1">
      <c r="B6" s="17" t="s">
        <v>5</v>
      </c>
      <c r="C6" s="17" t="s">
        <v>6</v>
      </c>
      <c r="D6" s="17" t="s">
        <v>7</v>
      </c>
      <c r="E6" s="17" t="s">
        <v>5</v>
      </c>
      <c r="F6" s="17" t="s">
        <v>6</v>
      </c>
      <c r="G6" s="17" t="s">
        <v>7</v>
      </c>
      <c r="H6" s="17" t="s">
        <v>5</v>
      </c>
      <c r="I6" s="17" t="s">
        <v>6</v>
      </c>
      <c r="J6" s="17" t="s">
        <v>7</v>
      </c>
      <c r="K6" s="17" t="s">
        <v>5</v>
      </c>
      <c r="L6" s="17" t="s">
        <v>6</v>
      </c>
      <c r="M6" s="17" t="s">
        <v>7</v>
      </c>
      <c r="N6" s="17" t="s">
        <v>5</v>
      </c>
      <c r="O6" s="17" t="s">
        <v>6</v>
      </c>
      <c r="P6" s="17" t="s">
        <v>7</v>
      </c>
      <c r="Q6" s="17" t="s">
        <v>5</v>
      </c>
      <c r="R6" s="17" t="s">
        <v>6</v>
      </c>
      <c r="S6" s="17" t="s">
        <v>7</v>
      </c>
      <c r="T6" s="17" t="s">
        <v>5</v>
      </c>
      <c r="U6" s="17" t="s">
        <v>6</v>
      </c>
      <c r="V6" s="17" t="s">
        <v>7</v>
      </c>
    </row>
    <row r="7" spans="1:25" ht="16.2" thickBot="1">
      <c r="A7" s="17">
        <v>1</v>
      </c>
      <c r="B7" s="22" t="str">
        <f>IF('Planning T2'!D9="","",'Planning T2'!D9)</f>
        <v/>
      </c>
      <c r="C7" s="22" t="str">
        <f>IF('Planning T2'!E9="","",'Planning T2'!E9)</f>
        <v/>
      </c>
      <c r="D7" s="22" t="str">
        <f t="shared" ref="D7:D12" si="0">IF(B7="","",IF(B7&gt;C7,2,1)*IF(B7&lt;C7,0,1))</f>
        <v/>
      </c>
      <c r="E7" s="22" t="str">
        <f>IF('Planning T2'!D7="","",'Planning T2'!D7)</f>
        <v/>
      </c>
      <c r="F7" s="22" t="str">
        <f>IF('Planning T2'!E7="","",'Planning T2'!E7)</f>
        <v/>
      </c>
      <c r="G7" s="22" t="str">
        <f t="shared" ref="G7:G12" si="1">IF(E7="","",IF(E7&gt;F7,2,1)*IF(E7&lt;F7,0,1))</f>
        <v/>
      </c>
      <c r="H7" s="22" t="str">
        <f>IF('Planning T2'!D8="","",'Planning T2'!D8)</f>
        <v/>
      </c>
      <c r="I7" s="22" t="str">
        <f>IF('Planning T2'!E8="","",'Planning T2'!E8)</f>
        <v/>
      </c>
      <c r="J7" s="22" t="str">
        <f t="shared" ref="J7:J12" si="2">IF(H7="","",IF(H7&gt;I7,2,1)*IF(H7&lt;I7,0,1))</f>
        <v/>
      </c>
      <c r="K7" s="22" t="str">
        <f>IF('Planning T2'!E7="","",'Planning T2'!E7)</f>
        <v/>
      </c>
      <c r="L7" s="22" t="str">
        <f>IF('Planning T2'!D7="","",'Planning T2'!D7)</f>
        <v/>
      </c>
      <c r="M7" s="22" t="str">
        <f t="shared" ref="M7:M12" si="3">IF(K7="","",IF(K7&gt;L7,2,1)*IF(K7&lt;L7,0,1))</f>
        <v/>
      </c>
      <c r="N7" s="22" t="str">
        <f>IF('Planning T2'!E8="","",'Planning T2'!E8)</f>
        <v/>
      </c>
      <c r="O7" s="22" t="str">
        <f>IF('Planning T2'!D8="","",'Planning T2'!D8)</f>
        <v/>
      </c>
      <c r="P7" s="22" t="str">
        <f t="shared" ref="P7:P12" si="4">IF(N7="","",IF(N7&gt;O7,2,1)*IF(N7&lt;O7,0,1))</f>
        <v/>
      </c>
      <c r="Q7" s="22" t="str">
        <f>IF('Planning T2'!E9="","",'Planning T2'!E9)</f>
        <v/>
      </c>
      <c r="R7" s="22" t="str">
        <f>IF('Planning T2'!D9="","",'Planning T2'!D9)</f>
        <v/>
      </c>
      <c r="S7" s="22" t="str">
        <f t="shared" ref="S7:S12" si="5">IF(Q7="","",IF(Q7&gt;R7,2,1)*IF(Q7&lt;R7,0,1))</f>
        <v/>
      </c>
      <c r="T7" s="22" t="str">
        <f>IF('Planning T2'!E10="","",'Planning T2'!E10)</f>
        <v/>
      </c>
      <c r="U7" s="22" t="str">
        <f>IF('Planning T2'!D10="","",'Planning T2'!D10)</f>
        <v/>
      </c>
      <c r="V7" s="22" t="str">
        <f t="shared" ref="V7:V12" si="6">IF(T7="","",IF(T7&gt;U7,2,1)*IF(T7&lt;U7,0,1))</f>
        <v/>
      </c>
    </row>
    <row r="8" spans="1:25" ht="16.2" thickBot="1">
      <c r="A8" s="17">
        <v>2</v>
      </c>
      <c r="B8" s="22" t="str">
        <f>IF('Planning T2'!E13="","",'Planning T2'!E13)</f>
        <v/>
      </c>
      <c r="C8" s="22" t="str">
        <f>IF('Planning T2'!D13="","",'Planning T2'!D13)</f>
        <v/>
      </c>
      <c r="D8" s="22" t="str">
        <f t="shared" si="0"/>
        <v/>
      </c>
      <c r="E8" s="22" t="str">
        <f>IF('Planning T2'!D11="","",'Planning T2'!D11)</f>
        <v/>
      </c>
      <c r="F8" s="22" t="str">
        <f>IF('Planning T2'!E11="","",'Planning T2'!E11)</f>
        <v/>
      </c>
      <c r="G8" s="22" t="str">
        <f t="shared" si="1"/>
        <v/>
      </c>
      <c r="H8" s="22" t="str">
        <f>IF('Planning T2'!E11="","",'Planning T2'!E11)</f>
        <v/>
      </c>
      <c r="I8" s="22" t="str">
        <f>IF('Planning T2'!D11="","",'Planning T2'!D11)</f>
        <v/>
      </c>
      <c r="J8" s="22" t="str">
        <f t="shared" si="2"/>
        <v/>
      </c>
      <c r="K8" s="22" t="str">
        <f>IF('Planning T2'!D10="","",'Planning T2'!D10)</f>
        <v/>
      </c>
      <c r="L8" s="22" t="str">
        <f>IF('Planning T2'!E10="","",'Planning T2'!E10)</f>
        <v/>
      </c>
      <c r="M8" s="22" t="str">
        <f t="shared" si="3"/>
        <v/>
      </c>
      <c r="N8" s="22" t="str">
        <f>IF('Planning T2'!D12="","",'Planning T2'!D12)</f>
        <v/>
      </c>
      <c r="O8" s="22" t="str">
        <f>IF('Planning T2'!E12="","",'Planning T2'!E12)</f>
        <v/>
      </c>
      <c r="P8" s="22" t="str">
        <f t="shared" si="4"/>
        <v/>
      </c>
      <c r="Q8" s="22" t="str">
        <f>IF('Planning T2'!E12="","",'Planning T2'!E12)</f>
        <v/>
      </c>
      <c r="R8" s="22" t="str">
        <f>IF('Planning T2'!D12="","",'Planning T2'!D12)</f>
        <v/>
      </c>
      <c r="S8" s="22" t="str">
        <f t="shared" si="5"/>
        <v/>
      </c>
      <c r="T8" s="22" t="str">
        <f>IF('Planning T2'!D13="","",'Planning T2'!D13)</f>
        <v/>
      </c>
      <c r="U8" s="22" t="str">
        <f>IF('Planning T2'!E13="","",'Planning T2'!E13)</f>
        <v/>
      </c>
      <c r="V8" s="22" t="str">
        <f t="shared" si="6"/>
        <v/>
      </c>
    </row>
    <row r="9" spans="1:25" ht="16.2" thickBot="1">
      <c r="A9" s="17">
        <v>3</v>
      </c>
      <c r="B9" s="22" t="str">
        <f>IF('Planning T2'!D17="","",'Planning T2'!D17)</f>
        <v/>
      </c>
      <c r="C9" s="22" t="str">
        <f>IF('Planning T2'!E17="","",'Planning T2'!E17)</f>
        <v/>
      </c>
      <c r="D9" s="22" t="str">
        <f t="shared" si="0"/>
        <v/>
      </c>
      <c r="E9" s="22" t="str">
        <f>IF('Planning T2'!E15="","",'Planning T2'!E15)</f>
        <v/>
      </c>
      <c r="F9" s="22" t="str">
        <f>IF('Planning T2'!D15="","",'Planning T2'!D15)</f>
        <v/>
      </c>
      <c r="G9" s="22" t="str">
        <f t="shared" si="1"/>
        <v/>
      </c>
      <c r="H9" s="22" t="str">
        <f>IF('Planning T2'!E14="","",'Planning T2'!E14)</f>
        <v/>
      </c>
      <c r="I9" s="22" t="str">
        <f>IF('Planning T2'!D14="","",'Planning T2'!D14)</f>
        <v/>
      </c>
      <c r="J9" s="22" t="str">
        <f t="shared" si="2"/>
        <v/>
      </c>
      <c r="K9" s="22" t="str">
        <f>IF('Planning T2'!D14="","",'Planning T2'!D14)</f>
        <v/>
      </c>
      <c r="L9" s="22" t="str">
        <f>IF('Planning T2'!E14="","",'Planning T2'!E14)</f>
        <v/>
      </c>
      <c r="M9" s="22" t="str">
        <f t="shared" si="3"/>
        <v/>
      </c>
      <c r="N9" s="22" t="str">
        <f>IF('Planning T2'!E16="","",'Planning T2'!E16)</f>
        <v/>
      </c>
      <c r="O9" s="22" t="str">
        <f>IF('Planning T2'!D16="","",'Planning T2'!D16)</f>
        <v/>
      </c>
      <c r="P9" s="22" t="str">
        <f t="shared" si="4"/>
        <v/>
      </c>
      <c r="Q9" s="22" t="str">
        <f>IF('Planning T2'!D15="","",'Planning T2'!D15)</f>
        <v/>
      </c>
      <c r="R9" s="22" t="str">
        <f>IF('Planning T2'!E15="","",'Planning T2'!E15)</f>
        <v/>
      </c>
      <c r="S9" s="22" t="str">
        <f t="shared" si="5"/>
        <v/>
      </c>
      <c r="T9" s="22" t="str">
        <f>IF('Planning T2'!D16="","",'Planning T2'!D16)</f>
        <v/>
      </c>
      <c r="U9" s="22" t="str">
        <f>IF('Planning T2'!E16="","",'Planning T2'!E16)</f>
        <v/>
      </c>
      <c r="V9" s="22" t="str">
        <f t="shared" si="6"/>
        <v/>
      </c>
    </row>
    <row r="10" spans="1:25" ht="16.2" thickBot="1">
      <c r="A10" s="17">
        <v>4</v>
      </c>
      <c r="B10" s="22" t="str">
        <f>IF('Planning T2'!E20="","",'Planning T2'!E20)</f>
        <v/>
      </c>
      <c r="C10" s="22" t="str">
        <f>IF('Planning T2'!D20="","",'Planning T2'!D20)</f>
        <v/>
      </c>
      <c r="D10" s="22" t="str">
        <f t="shared" si="0"/>
        <v/>
      </c>
      <c r="E10" s="22" t="str">
        <f>IF('Planning T2'!D19="","",'Planning T2'!D19)</f>
        <v/>
      </c>
      <c r="F10" s="22" t="str">
        <f>IF('Planning T2'!E19="","",'Planning T2'!E19)</f>
        <v/>
      </c>
      <c r="G10" s="22" t="str">
        <f t="shared" si="1"/>
        <v/>
      </c>
      <c r="H10" s="22" t="str">
        <f>IF('Planning T2'!D18="","",'Planning T2'!D18)</f>
        <v/>
      </c>
      <c r="I10" s="22" t="str">
        <f>IF('Planning T2'!E18="","",'Planning T2'!E18)</f>
        <v/>
      </c>
      <c r="J10" s="22" t="str">
        <f t="shared" si="2"/>
        <v/>
      </c>
      <c r="K10" s="22" t="str">
        <f>IF('Planning T2'!E17="","",'Planning T2'!E17)</f>
        <v/>
      </c>
      <c r="L10" s="22" t="str">
        <f>IF('Planning T2'!D17="","",'Planning T2'!D17)</f>
        <v/>
      </c>
      <c r="M10" s="22" t="str">
        <f t="shared" si="3"/>
        <v/>
      </c>
      <c r="N10" s="22" t="str">
        <f>IF('Planning T2'!D20="","",'Planning T2'!D20)</f>
        <v/>
      </c>
      <c r="O10" s="22" t="str">
        <f>IF('Planning T2'!E20="","",'Planning T2'!E20)</f>
        <v/>
      </c>
      <c r="P10" s="22" t="str">
        <f t="shared" si="4"/>
        <v/>
      </c>
      <c r="Q10" s="22" t="str">
        <f>IF('Planning T2'!E18="","",'Planning T2'!E18)</f>
        <v/>
      </c>
      <c r="R10" s="22" t="str">
        <f>IF('Planning T2'!D18="","",'Planning T2'!D18)</f>
        <v/>
      </c>
      <c r="S10" s="22" t="str">
        <f t="shared" si="5"/>
        <v/>
      </c>
      <c r="T10" s="22" t="str">
        <f>IF('Planning T2'!E19="","",'Planning T2'!E19)</f>
        <v/>
      </c>
      <c r="U10" s="22" t="str">
        <f>IF('Planning T2'!D19="","",'Planning T2'!D19)</f>
        <v/>
      </c>
      <c r="V10" s="22" t="str">
        <f t="shared" si="6"/>
        <v/>
      </c>
    </row>
    <row r="11" spans="1:25" ht="16.2" thickBot="1">
      <c r="A11" s="17">
        <v>5</v>
      </c>
      <c r="B11" s="22" t="str">
        <f>IF('Planning T2'!D23="","",'Planning T2'!D23)</f>
        <v/>
      </c>
      <c r="C11" s="22" t="str">
        <f>IF('Planning T2'!E23="","",'Planning T2'!E23)</f>
        <v/>
      </c>
      <c r="D11" s="22" t="str">
        <f t="shared" si="0"/>
        <v/>
      </c>
      <c r="E11" s="22" t="str">
        <f>IF('Planning T2'!E23="","",'Planning T2'!E23)</f>
        <v/>
      </c>
      <c r="F11" s="22" t="str">
        <f>IF('Planning T2'!D23="","",'Planning T2'!D23)</f>
        <v/>
      </c>
      <c r="G11" s="22" t="str">
        <f t="shared" si="1"/>
        <v/>
      </c>
      <c r="H11" s="22" t="str">
        <f>IF('Planning T2'!E22="","",'Planning T2'!E22)</f>
        <v/>
      </c>
      <c r="I11" s="22" t="str">
        <f>IF('Planning T2'!D22="","",'Planning T2'!D22)</f>
        <v/>
      </c>
      <c r="J11" s="22" t="str">
        <f t="shared" si="2"/>
        <v/>
      </c>
      <c r="K11" s="22" t="str">
        <f>IF('Planning T2'!E21="","",'Planning T2'!E21)</f>
        <v/>
      </c>
      <c r="L11" s="22" t="str">
        <f>IF('Planning T2'!D21="","",'Planning T2'!D21)</f>
        <v/>
      </c>
      <c r="M11" s="22" t="str">
        <f t="shared" si="3"/>
        <v/>
      </c>
      <c r="N11" s="22" t="str">
        <f>IF('Planning T2'!E24="","",'Planning T2'!E24)</f>
        <v/>
      </c>
      <c r="O11" s="22" t="str">
        <f>IF('Planning T2'!D24="","",'Planning T2'!D24)</f>
        <v/>
      </c>
      <c r="P11" s="22" t="str">
        <f t="shared" si="4"/>
        <v/>
      </c>
      <c r="Q11" s="22" t="str">
        <f>IF('Planning T2'!D21="","",'Planning T2'!D21)</f>
        <v/>
      </c>
      <c r="R11" s="22" t="str">
        <f>IF('Planning T2'!E21="","",'Planning T2'!E21)</f>
        <v/>
      </c>
      <c r="S11" s="22" t="str">
        <f t="shared" si="5"/>
        <v/>
      </c>
      <c r="T11" s="22" t="str">
        <f>IF('Planning T2'!D22="","",'Planning T2'!D22)</f>
        <v/>
      </c>
      <c r="U11" s="22" t="str">
        <f>IF('Planning T2'!E22="","",'Planning T2'!E22)</f>
        <v/>
      </c>
      <c r="V11" s="22" t="str">
        <f t="shared" si="6"/>
        <v/>
      </c>
    </row>
    <row r="12" spans="1:25" ht="16.2" thickBot="1">
      <c r="A12" s="17">
        <v>6</v>
      </c>
      <c r="B12" s="22" t="str">
        <f>IF('Planning T2'!E26="","",'Planning T2'!E26)</f>
        <v/>
      </c>
      <c r="C12" s="22" t="str">
        <f>IF('Planning T2'!D26="","",'Planning T2'!D26)</f>
        <v/>
      </c>
      <c r="D12" s="22" t="str">
        <f t="shared" si="0"/>
        <v/>
      </c>
      <c r="E12" s="22" t="str">
        <f>IF('Planning T2'!E27="","",'Planning T2'!E27)</f>
        <v/>
      </c>
      <c r="F12" s="22" t="str">
        <f>IF('Planning T2'!D27="","",'Planning T2'!D27)</f>
        <v/>
      </c>
      <c r="G12" s="22" t="str">
        <f t="shared" si="1"/>
        <v/>
      </c>
      <c r="H12" s="22" t="str">
        <f>IF('Planning T2'!D26="","",'Planning T2'!D26)</f>
        <v/>
      </c>
      <c r="I12" s="22" t="str">
        <f>IF('Planning T2'!E26="","",'Planning T2'!E26)</f>
        <v/>
      </c>
      <c r="J12" s="22" t="str">
        <f t="shared" si="2"/>
        <v/>
      </c>
      <c r="K12" s="22" t="str">
        <f>IF('Planning T2'!D24="","",'Planning T2'!D24)</f>
        <v/>
      </c>
      <c r="L12" s="22" t="str">
        <f>IF('Planning T2'!E24="","",'Planning T2'!E24)</f>
        <v/>
      </c>
      <c r="M12" s="22" t="str">
        <f t="shared" si="3"/>
        <v/>
      </c>
      <c r="N12" s="22" t="str">
        <f>IF('Planning T2'!D27="","",'Planning T2'!D27)</f>
        <v/>
      </c>
      <c r="O12" s="22" t="str">
        <f>IF('Planning T2'!E27="","",'Planning T2'!E27)</f>
        <v/>
      </c>
      <c r="P12" s="22" t="str">
        <f t="shared" si="4"/>
        <v/>
      </c>
      <c r="Q12" s="22" t="str">
        <f>IF('Planning T2'!D25="","",'Planning T2'!D25)</f>
        <v/>
      </c>
      <c r="R12" s="22" t="str">
        <f>IF('Planning T2'!E25="","",'Planning T2'!E25)</f>
        <v/>
      </c>
      <c r="S12" s="22" t="str">
        <f t="shared" si="5"/>
        <v/>
      </c>
      <c r="T12" s="22" t="str">
        <f>IF('Planning T2'!E25="","",'Planning T2'!E25)</f>
        <v/>
      </c>
      <c r="U12" s="22" t="str">
        <f>IF('Planning T2'!D25="","",'Planning T2'!D25)</f>
        <v/>
      </c>
      <c r="V12" s="22" t="str">
        <f t="shared" si="6"/>
        <v/>
      </c>
    </row>
    <row r="13" spans="1:25" s="27" customFormat="1" ht="23.1" customHeight="1" thickBot="1"/>
    <row r="14" spans="1:25" s="28" customFormat="1" ht="18" customHeight="1" thickBot="1">
      <c r="B14" s="17" t="s">
        <v>5</v>
      </c>
      <c r="C14" s="17" t="s">
        <v>6</v>
      </c>
      <c r="D14" s="17" t="s">
        <v>7</v>
      </c>
      <c r="E14" s="17" t="s">
        <v>5</v>
      </c>
      <c r="F14" s="17" t="s">
        <v>6</v>
      </c>
      <c r="G14" s="17" t="s">
        <v>7</v>
      </c>
      <c r="H14" s="17" t="s">
        <v>5</v>
      </c>
      <c r="I14" s="17" t="s">
        <v>6</v>
      </c>
      <c r="J14" s="17" t="s">
        <v>7</v>
      </c>
      <c r="K14" s="17" t="s">
        <v>5</v>
      </c>
      <c r="L14" s="17" t="s">
        <v>6</v>
      </c>
      <c r="M14" s="17" t="s">
        <v>7</v>
      </c>
      <c r="N14" s="17" t="s">
        <v>5</v>
      </c>
      <c r="O14" s="17" t="s">
        <v>6</v>
      </c>
      <c r="P14" s="17" t="s">
        <v>7</v>
      </c>
      <c r="Q14" s="17" t="s">
        <v>5</v>
      </c>
      <c r="R14" s="17" t="s">
        <v>6</v>
      </c>
      <c r="S14" s="17" t="s">
        <v>7</v>
      </c>
      <c r="T14" s="17" t="s">
        <v>5</v>
      </c>
      <c r="U14" s="17" t="s">
        <v>6</v>
      </c>
      <c r="V14" s="17" t="s">
        <v>7</v>
      </c>
    </row>
    <row r="15" spans="1:25" ht="16.2" thickBot="1">
      <c r="B15" s="22" t="str">
        <f t="shared" ref="B15:V15" si="7">IF(B7="","",SUM(B7:B12))</f>
        <v/>
      </c>
      <c r="C15" s="22" t="str">
        <f t="shared" si="7"/>
        <v/>
      </c>
      <c r="D15" s="22" t="str">
        <f t="shared" si="7"/>
        <v/>
      </c>
      <c r="E15" s="22" t="str">
        <f t="shared" si="7"/>
        <v/>
      </c>
      <c r="F15" s="22" t="str">
        <f t="shared" si="7"/>
        <v/>
      </c>
      <c r="G15" s="22" t="str">
        <f t="shared" si="7"/>
        <v/>
      </c>
      <c r="H15" s="22" t="str">
        <f t="shared" si="7"/>
        <v/>
      </c>
      <c r="I15" s="22" t="str">
        <f t="shared" si="7"/>
        <v/>
      </c>
      <c r="J15" s="22" t="str">
        <f t="shared" si="7"/>
        <v/>
      </c>
      <c r="K15" s="22" t="str">
        <f t="shared" si="7"/>
        <v/>
      </c>
      <c r="L15" s="22" t="str">
        <f t="shared" si="7"/>
        <v/>
      </c>
      <c r="M15" s="22" t="str">
        <f t="shared" si="7"/>
        <v/>
      </c>
      <c r="N15" s="22" t="str">
        <f t="shared" si="7"/>
        <v/>
      </c>
      <c r="O15" s="22" t="str">
        <f t="shared" si="7"/>
        <v/>
      </c>
      <c r="P15" s="22" t="str">
        <f t="shared" si="7"/>
        <v/>
      </c>
      <c r="Q15" s="22" t="str">
        <f t="shared" si="7"/>
        <v/>
      </c>
      <c r="R15" s="22" t="str">
        <f t="shared" si="7"/>
        <v/>
      </c>
      <c r="S15" s="22" t="str">
        <f t="shared" si="7"/>
        <v/>
      </c>
      <c r="T15" s="22" t="str">
        <f t="shared" si="7"/>
        <v/>
      </c>
      <c r="U15" s="22" t="str">
        <f t="shared" si="7"/>
        <v/>
      </c>
      <c r="V15" s="22" t="str">
        <f t="shared" si="7"/>
        <v/>
      </c>
    </row>
    <row r="16" spans="1:25" ht="16.2" thickBot="1">
      <c r="B16" s="22" t="str">
        <f>IF(B15="","",B15-C15)</f>
        <v/>
      </c>
      <c r="C16" s="22" t="str">
        <f>IF(C15="","",B15/C15)</f>
        <v/>
      </c>
      <c r="D16" s="22"/>
      <c r="E16" s="22" t="str">
        <f>IF(E15="","",E15-F15)</f>
        <v/>
      </c>
      <c r="F16" s="22" t="str">
        <f>IF(F15="","",E15/F15)</f>
        <v/>
      </c>
      <c r="G16" s="22"/>
      <c r="H16" s="22" t="str">
        <f>IF(H15="","",H15-I15)</f>
        <v/>
      </c>
      <c r="I16" s="22" t="str">
        <f>IF(I15="","",H15/I15)</f>
        <v/>
      </c>
      <c r="J16" s="22"/>
      <c r="K16" s="22" t="str">
        <f>IF(K15="","",K15-L15)</f>
        <v/>
      </c>
      <c r="L16" s="22" t="str">
        <f>IF(L15="","",K15/L15)</f>
        <v/>
      </c>
      <c r="M16" s="22"/>
      <c r="N16" s="22" t="str">
        <f>IF(N15="","",N15-O15)</f>
        <v/>
      </c>
      <c r="O16" s="22" t="str">
        <f>IF(O15="","",N15/O15)</f>
        <v/>
      </c>
      <c r="P16" s="22"/>
      <c r="Q16" s="22" t="str">
        <f>IF(Q15="","",Q15-R15)</f>
        <v/>
      </c>
      <c r="R16" s="22" t="str">
        <f>IF(R15="","",Q15/R15)</f>
        <v/>
      </c>
      <c r="S16" s="22"/>
      <c r="T16" s="22" t="str">
        <f>IF(T15="","",T15-U15)</f>
        <v/>
      </c>
      <c r="U16" s="22" t="str">
        <f>IF(U15="","",T15/U15)</f>
        <v/>
      </c>
      <c r="V16" s="22"/>
    </row>
    <row r="17" spans="1:22" s="28" customFormat="1" ht="16.2" thickBot="1">
      <c r="B17" s="17" t="s">
        <v>10</v>
      </c>
      <c r="C17" s="19" t="s">
        <v>11</v>
      </c>
      <c r="D17" s="17" t="s">
        <v>12</v>
      </c>
      <c r="E17" s="17" t="s">
        <v>10</v>
      </c>
      <c r="F17" s="19" t="s">
        <v>11</v>
      </c>
      <c r="G17" s="17" t="s">
        <v>12</v>
      </c>
      <c r="H17" s="17" t="s">
        <v>10</v>
      </c>
      <c r="I17" s="19" t="s">
        <v>11</v>
      </c>
      <c r="J17" s="17" t="s">
        <v>12</v>
      </c>
      <c r="K17" s="17" t="s">
        <v>10</v>
      </c>
      <c r="L17" s="19" t="s">
        <v>11</v>
      </c>
      <c r="M17" s="17" t="s">
        <v>12</v>
      </c>
      <c r="N17" s="17" t="s">
        <v>10</v>
      </c>
      <c r="O17" s="19" t="s">
        <v>11</v>
      </c>
      <c r="P17" s="17" t="s">
        <v>12</v>
      </c>
      <c r="Q17" s="17" t="s">
        <v>10</v>
      </c>
      <c r="R17" s="19" t="s">
        <v>11</v>
      </c>
      <c r="S17" s="17" t="s">
        <v>12</v>
      </c>
      <c r="T17" s="17" t="s">
        <v>10</v>
      </c>
      <c r="U17" s="19" t="s">
        <v>11</v>
      </c>
      <c r="V17" s="17" t="s">
        <v>12</v>
      </c>
    </row>
    <row r="18" spans="1:22" s="27" customFormat="1" ht="23.1" customHeight="1" thickBot="1"/>
    <row r="19" spans="1:22" s="28" customFormat="1" ht="16.2" thickBot="1">
      <c r="B19" s="17" t="s">
        <v>5</v>
      </c>
      <c r="C19" s="17" t="s">
        <v>6</v>
      </c>
      <c r="D19" s="17" t="s">
        <v>7</v>
      </c>
      <c r="E19" s="17" t="s">
        <v>5</v>
      </c>
      <c r="F19" s="17" t="s">
        <v>6</v>
      </c>
      <c r="G19" s="17" t="s">
        <v>7</v>
      </c>
      <c r="H19" s="17" t="s">
        <v>5</v>
      </c>
      <c r="I19" s="17" t="s">
        <v>6</v>
      </c>
      <c r="J19" s="17" t="s">
        <v>7</v>
      </c>
      <c r="K19" s="17" t="s">
        <v>5</v>
      </c>
      <c r="L19" s="17" t="s">
        <v>6</v>
      </c>
      <c r="M19" s="17" t="s">
        <v>7</v>
      </c>
      <c r="N19" s="17" t="s">
        <v>5</v>
      </c>
      <c r="O19" s="17" t="s">
        <v>6</v>
      </c>
      <c r="P19" s="17" t="s">
        <v>7</v>
      </c>
      <c r="Q19" s="17" t="s">
        <v>5</v>
      </c>
      <c r="R19" s="17" t="s">
        <v>6</v>
      </c>
      <c r="S19" s="17" t="s">
        <v>7</v>
      </c>
      <c r="T19" s="17" t="s">
        <v>5</v>
      </c>
      <c r="U19" s="17" t="s">
        <v>6</v>
      </c>
      <c r="V19" s="17" t="s">
        <v>7</v>
      </c>
    </row>
    <row r="20" spans="1:22" ht="16.2" thickBot="1">
      <c r="A20" s="18" t="s">
        <v>8</v>
      </c>
      <c r="B20" s="22" t="str">
        <f>'Points T1'!Q15</f>
        <v/>
      </c>
      <c r="C20" s="22" t="str">
        <f>'Points T1'!R15</f>
        <v/>
      </c>
      <c r="D20" s="22" t="str">
        <f>'Points T1'!S15</f>
        <v/>
      </c>
      <c r="E20" s="22" t="str">
        <f>'Points T1'!E15</f>
        <v/>
      </c>
      <c r="F20" s="22" t="str">
        <f>'Points T1'!F15</f>
        <v/>
      </c>
      <c r="G20" s="22" t="str">
        <f>'Points T1'!G15</f>
        <v/>
      </c>
      <c r="H20" s="22" t="str">
        <f>'Points T1'!K15</f>
        <v/>
      </c>
      <c r="I20" s="22" t="str">
        <f>'Points T1'!L15</f>
        <v/>
      </c>
      <c r="J20" s="22" t="str">
        <f>'Points T1'!M15</f>
        <v/>
      </c>
      <c r="K20" s="22" t="str">
        <f>'Points T1'!N15</f>
        <v/>
      </c>
      <c r="L20" s="22" t="str">
        <f>'Points T1'!O15</f>
        <v/>
      </c>
      <c r="M20" s="22" t="str">
        <f>'Points T1'!P15</f>
        <v/>
      </c>
      <c r="N20" s="22" t="str">
        <f>'Points T1'!H15</f>
        <v/>
      </c>
      <c r="O20" s="22" t="str">
        <f>'Points T1'!I15</f>
        <v/>
      </c>
      <c r="P20" s="22" t="str">
        <f>'Points T1'!J15</f>
        <v/>
      </c>
      <c r="Q20" s="22" t="str">
        <f>'Points T1'!T15</f>
        <v/>
      </c>
      <c r="R20" s="22" t="str">
        <f>'Points T1'!U15</f>
        <v/>
      </c>
      <c r="S20" s="22" t="str">
        <f>'Points T1'!V15</f>
        <v/>
      </c>
      <c r="T20" s="22" t="str">
        <f>'Points T1'!B15</f>
        <v/>
      </c>
      <c r="U20" s="22" t="str">
        <f>'Points T1'!C15</f>
        <v/>
      </c>
      <c r="V20" s="22" t="str">
        <f>'Points T1'!D15</f>
        <v/>
      </c>
    </row>
    <row r="21" spans="1:22" ht="16.2" thickBot="1">
      <c r="A21" s="18" t="s">
        <v>9</v>
      </c>
      <c r="B21" s="22" t="str">
        <f>B15</f>
        <v/>
      </c>
      <c r="C21" s="22" t="str">
        <f t="shared" ref="C21:V21" si="8">C15</f>
        <v/>
      </c>
      <c r="D21" s="22" t="str">
        <f t="shared" si="8"/>
        <v/>
      </c>
      <c r="E21" s="22" t="str">
        <f t="shared" si="8"/>
        <v/>
      </c>
      <c r="F21" s="22" t="str">
        <f t="shared" si="8"/>
        <v/>
      </c>
      <c r="G21" s="22" t="str">
        <f t="shared" si="8"/>
        <v/>
      </c>
      <c r="H21" s="22" t="str">
        <f t="shared" si="8"/>
        <v/>
      </c>
      <c r="I21" s="22" t="str">
        <f t="shared" si="8"/>
        <v/>
      </c>
      <c r="J21" s="22" t="str">
        <f t="shared" si="8"/>
        <v/>
      </c>
      <c r="K21" s="22" t="str">
        <f t="shared" si="8"/>
        <v/>
      </c>
      <c r="L21" s="22" t="str">
        <f t="shared" si="8"/>
        <v/>
      </c>
      <c r="M21" s="22" t="str">
        <f t="shared" si="8"/>
        <v/>
      </c>
      <c r="N21" s="22" t="str">
        <f t="shared" si="8"/>
        <v/>
      </c>
      <c r="O21" s="22" t="str">
        <f t="shared" si="8"/>
        <v/>
      </c>
      <c r="P21" s="22" t="str">
        <f t="shared" si="8"/>
        <v/>
      </c>
      <c r="Q21" s="22" t="str">
        <f t="shared" si="8"/>
        <v/>
      </c>
      <c r="R21" s="22" t="str">
        <f t="shared" si="8"/>
        <v/>
      </c>
      <c r="S21" s="22" t="str">
        <f t="shared" si="8"/>
        <v/>
      </c>
      <c r="T21" s="22" t="str">
        <f t="shared" si="8"/>
        <v/>
      </c>
      <c r="U21" s="22" t="str">
        <f t="shared" si="8"/>
        <v/>
      </c>
      <c r="V21" s="22" t="str">
        <f t="shared" si="8"/>
        <v/>
      </c>
    </row>
    <row r="22" spans="1:22" ht="16.2" thickBot="1">
      <c r="A22" s="18" t="s">
        <v>24</v>
      </c>
      <c r="B22" s="22" t="str">
        <f>IF(B20="","",SUM(B20:B21))</f>
        <v/>
      </c>
      <c r="C22" s="22" t="str">
        <f t="shared" ref="C22:V22" si="9">IF(C20="","",SUM(C20:C21))</f>
        <v/>
      </c>
      <c r="D22" s="22" t="str">
        <f t="shared" si="9"/>
        <v/>
      </c>
      <c r="E22" s="22" t="str">
        <f t="shared" si="9"/>
        <v/>
      </c>
      <c r="F22" s="22" t="str">
        <f t="shared" si="9"/>
        <v/>
      </c>
      <c r="G22" s="22" t="str">
        <f t="shared" si="9"/>
        <v/>
      </c>
      <c r="H22" s="22" t="str">
        <f t="shared" si="9"/>
        <v/>
      </c>
      <c r="I22" s="22" t="str">
        <f t="shared" si="9"/>
        <v/>
      </c>
      <c r="J22" s="22" t="str">
        <f t="shared" si="9"/>
        <v/>
      </c>
      <c r="K22" s="22" t="str">
        <f t="shared" si="9"/>
        <v/>
      </c>
      <c r="L22" s="22" t="str">
        <f t="shared" si="9"/>
        <v/>
      </c>
      <c r="M22" s="22" t="str">
        <f t="shared" si="9"/>
        <v/>
      </c>
      <c r="N22" s="22" t="str">
        <f t="shared" si="9"/>
        <v/>
      </c>
      <c r="O22" s="22" t="str">
        <f t="shared" si="9"/>
        <v/>
      </c>
      <c r="P22" s="22" t="str">
        <f t="shared" si="9"/>
        <v/>
      </c>
      <c r="Q22" s="22" t="str">
        <f t="shared" si="9"/>
        <v/>
      </c>
      <c r="R22" s="22" t="str">
        <f t="shared" si="9"/>
        <v/>
      </c>
      <c r="S22" s="22" t="str">
        <f t="shared" si="9"/>
        <v/>
      </c>
      <c r="T22" s="22" t="str">
        <f t="shared" si="9"/>
        <v/>
      </c>
      <c r="U22" s="22" t="str">
        <f t="shared" si="9"/>
        <v/>
      </c>
      <c r="V22" s="22" t="str">
        <f t="shared" si="9"/>
        <v/>
      </c>
    </row>
    <row r="23" spans="1:22" ht="16.2" thickBot="1">
      <c r="B23" s="22" t="str">
        <f>IF(B22="","",B22-C22)</f>
        <v/>
      </c>
      <c r="C23" s="22" t="str">
        <f>IF(C22="","",B22/C22)</f>
        <v/>
      </c>
      <c r="D23" s="22"/>
      <c r="E23" s="22" t="str">
        <f>IF(E22="","",E22-F22)</f>
        <v/>
      </c>
      <c r="F23" s="22" t="str">
        <f>IF(F22="","",E22/F22)</f>
        <v/>
      </c>
      <c r="G23" s="22"/>
      <c r="H23" s="22" t="str">
        <f>IF(H22="","",H22-I22)</f>
        <v/>
      </c>
      <c r="I23" s="22" t="str">
        <f>IF(I22="","",H22/I22)</f>
        <v/>
      </c>
      <c r="J23" s="22"/>
      <c r="K23" s="22" t="str">
        <f>IF(K22="","",K22-L22)</f>
        <v/>
      </c>
      <c r="L23" s="22" t="str">
        <f>IF(L22="","",K22/L22)</f>
        <v/>
      </c>
      <c r="M23" s="22"/>
      <c r="N23" s="22" t="str">
        <f>IF(N22="","",N22-O22)</f>
        <v/>
      </c>
      <c r="O23" s="22" t="str">
        <f>IF(O22="","",N22/O22)</f>
        <v/>
      </c>
      <c r="P23" s="22"/>
      <c r="Q23" s="22" t="str">
        <f>IF(Q22="","",Q22-R22)</f>
        <v/>
      </c>
      <c r="R23" s="22" t="str">
        <f>IF(R22="","",Q22/R22)</f>
        <v/>
      </c>
      <c r="S23" s="22"/>
      <c r="T23" s="22" t="str">
        <f>IF(T22="","",T22-U22)</f>
        <v/>
      </c>
      <c r="U23" s="22" t="str">
        <f>IF(U22="","",T22/U22)</f>
        <v/>
      </c>
      <c r="V23" s="22"/>
    </row>
    <row r="24" spans="1:22" s="28" customFormat="1" ht="16.2" thickBot="1">
      <c r="B24" s="17" t="s">
        <v>10</v>
      </c>
      <c r="C24" s="19" t="s">
        <v>11</v>
      </c>
      <c r="D24" s="17" t="s">
        <v>12</v>
      </c>
      <c r="E24" s="17" t="s">
        <v>10</v>
      </c>
      <c r="F24" s="19" t="s">
        <v>11</v>
      </c>
      <c r="G24" s="17" t="s">
        <v>12</v>
      </c>
      <c r="H24" s="17" t="s">
        <v>10</v>
      </c>
      <c r="I24" s="19" t="s">
        <v>11</v>
      </c>
      <c r="J24" s="17" t="s">
        <v>12</v>
      </c>
      <c r="K24" s="17" t="s">
        <v>10</v>
      </c>
      <c r="L24" s="19" t="s">
        <v>11</v>
      </c>
      <c r="M24" s="17" t="s">
        <v>12</v>
      </c>
      <c r="N24" s="17" t="s">
        <v>10</v>
      </c>
      <c r="O24" s="19" t="s">
        <v>11</v>
      </c>
      <c r="P24" s="17" t="s">
        <v>12</v>
      </c>
      <c r="Q24" s="17" t="s">
        <v>10</v>
      </c>
      <c r="R24" s="19" t="s">
        <v>11</v>
      </c>
      <c r="S24" s="17" t="s">
        <v>12</v>
      </c>
      <c r="T24" s="17" t="s">
        <v>10</v>
      </c>
      <c r="U24" s="19" t="s">
        <v>11</v>
      </c>
      <c r="V24" s="17" t="s">
        <v>12</v>
      </c>
    </row>
  </sheetData>
  <mergeCells count="10">
    <mergeCell ref="A1:V1"/>
    <mergeCell ref="A2:V2"/>
    <mergeCell ref="A3:V3"/>
    <mergeCell ref="N5:P5"/>
    <mergeCell ref="Q5:S5"/>
    <mergeCell ref="T5:V5"/>
    <mergeCell ref="B5:D5"/>
    <mergeCell ref="E5:G5"/>
    <mergeCell ref="H5:J5"/>
    <mergeCell ref="K5:M5"/>
  </mergeCells>
  <phoneticPr fontId="19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2"/>
  <sheetViews>
    <sheetView topLeftCell="A71" workbookViewId="0">
      <selection activeCell="D87" sqref="D87"/>
    </sheetView>
  </sheetViews>
  <sheetFormatPr baseColWidth="10" defaultRowHeight="13.2"/>
  <cols>
    <col min="1" max="1" width="25.33203125" customWidth="1"/>
    <col min="2" max="10" width="6.44140625" customWidth="1"/>
  </cols>
  <sheetData>
    <row r="1" spans="1:10" ht="50.1" customHeight="1">
      <c r="A1" s="166" t="str">
        <f>+'Planning T1'!A1:G1</f>
        <v>CHAMPIONNAT DE FRANCE DE TORBALL 2021-2022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30" customHeight="1">
      <c r="A2" s="167" t="str">
        <f>+'Planning T1'!A2:G2</f>
        <v>Division 3 Masculine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30" customHeight="1" thickBot="1">
      <c r="A3" s="168" t="str">
        <f>+'Planning T1'!A3:G3</f>
        <v>Premier tour : Grenoble H., 05/02/2022</v>
      </c>
      <c r="B3" s="168"/>
      <c r="C3" s="168"/>
      <c r="D3" s="168"/>
      <c r="E3" s="168"/>
      <c r="F3" s="168"/>
      <c r="G3" s="168"/>
      <c r="H3" s="168"/>
      <c r="I3" s="169"/>
      <c r="J3" s="169"/>
    </row>
    <row r="4" spans="1:10" s="31" customFormat="1" ht="18" customHeight="1">
      <c r="A4" s="57" t="str">
        <f>'Planning T1'!C7</f>
        <v>MTC Mulhouse</v>
      </c>
      <c r="B4" s="59" t="str">
        <f>IF(ISBLANK('Planning T1'!D7),"",'Planning T1'!D7)</f>
        <v/>
      </c>
      <c r="C4" s="60" t="s">
        <v>16</v>
      </c>
      <c r="D4" s="60" t="str">
        <f>IF(ISBLANK('Planning T1'!E7),"",'Planning T1'!E7)</f>
        <v/>
      </c>
      <c r="E4" s="61" t="str">
        <f>'Planning T1'!F7</f>
        <v>Grenoble H. R</v>
      </c>
      <c r="F4" s="62"/>
      <c r="G4" s="62"/>
      <c r="H4" s="63"/>
      <c r="I4" s="110"/>
      <c r="J4" s="111"/>
    </row>
    <row r="5" spans="1:10" s="31" customFormat="1" ht="18" customHeight="1">
      <c r="A5" s="50" t="str">
        <f>'Planning T1'!C8</f>
        <v>ANICES Nice R2</v>
      </c>
      <c r="B5" s="33" t="str">
        <f>IF(ISBLANK('Planning T1'!D8),"",'Planning T1'!D8)</f>
        <v/>
      </c>
      <c r="C5" s="34" t="s">
        <v>16</v>
      </c>
      <c r="D5" s="34" t="str">
        <f>IF(ISBLANK('Planning T1'!E8),"",'Planning T1'!E8)</f>
        <v/>
      </c>
      <c r="E5" s="40" t="str">
        <f>'Planning T1'!F8</f>
        <v>Bien Hêtre Torball Club 95 R</v>
      </c>
      <c r="F5" s="51"/>
      <c r="G5" s="51"/>
      <c r="H5" s="52"/>
      <c r="I5" s="110"/>
      <c r="J5" s="111"/>
    </row>
    <row r="6" spans="1:10" s="31" customFormat="1" ht="18" customHeight="1">
      <c r="A6" s="50" t="str">
        <f>'Planning T1'!C9</f>
        <v>ASCND Marseille R</v>
      </c>
      <c r="B6" s="33" t="str">
        <f>IF(ISBLANK('Planning T1'!D9),"",'Planning T1'!D9)</f>
        <v/>
      </c>
      <c r="C6" s="34" t="s">
        <v>16</v>
      </c>
      <c r="D6" s="34" t="str">
        <f>IF(ISBLANK('Planning T1'!E9),"",'Planning T1'!E9)</f>
        <v/>
      </c>
      <c r="E6" s="40" t="str">
        <f>'Planning T1'!F9</f>
        <v>Brest Handisport</v>
      </c>
      <c r="F6" s="51"/>
      <c r="G6" s="51"/>
      <c r="H6" s="52"/>
      <c r="I6" s="110"/>
      <c r="J6" s="111"/>
    </row>
    <row r="7" spans="1:10" s="31" customFormat="1" ht="18" customHeight="1">
      <c r="A7" s="50" t="str">
        <f>'Planning T1'!C10</f>
        <v>Grenoble H. R</v>
      </c>
      <c r="B7" s="33" t="str">
        <f>IF(ISBLANK('Planning T1'!D10),"",'Planning T1'!D10)</f>
        <v/>
      </c>
      <c r="C7" s="34" t="s">
        <v>16</v>
      </c>
      <c r="D7" s="34" t="str">
        <f>IF(ISBLANK('Planning T1'!E10),"",'Planning T1'!E10)</f>
        <v/>
      </c>
      <c r="E7" s="40" t="str">
        <f>'Planning T1'!F10</f>
        <v>ASSHAV Poitiers</v>
      </c>
      <c r="F7" s="51"/>
      <c r="G7" s="51"/>
      <c r="H7" s="52"/>
      <c r="I7" s="110"/>
      <c r="J7" s="111"/>
    </row>
    <row r="8" spans="1:10" s="31" customFormat="1" ht="18" customHeight="1">
      <c r="A8" s="50" t="str">
        <f>'Planning T1'!C11</f>
        <v>MTC Mulhouse</v>
      </c>
      <c r="B8" s="33" t="str">
        <f>IF(ISBLANK('Planning T1'!D11),"",'Planning T1'!D11)</f>
        <v/>
      </c>
      <c r="C8" s="34" t="s">
        <v>16</v>
      </c>
      <c r="D8" s="34" t="str">
        <f>IF(ISBLANK('Planning T1'!E11),"",'Planning T1'!E11)</f>
        <v/>
      </c>
      <c r="E8" s="40" t="str">
        <f>'Planning T1'!F11</f>
        <v>ANICES Nice R2</v>
      </c>
      <c r="F8" s="51"/>
      <c r="G8" s="51"/>
      <c r="H8" s="52"/>
      <c r="I8" s="110"/>
      <c r="J8" s="111"/>
    </row>
    <row r="9" spans="1:10" s="31" customFormat="1" ht="18" customHeight="1">
      <c r="A9" s="53" t="str">
        <f>'Planning T1'!C12</f>
        <v>Bien Hêtre Torball Club 95 R</v>
      </c>
      <c r="B9" s="33" t="str">
        <f>IF(ISBLANK('Planning T1'!D12),"",'Planning T1'!D12)</f>
        <v/>
      </c>
      <c r="C9" s="34" t="s">
        <v>16</v>
      </c>
      <c r="D9" s="34" t="str">
        <f>IF(ISBLANK('Planning T1'!E12),"",'Planning T1'!E12)</f>
        <v/>
      </c>
      <c r="E9" s="40" t="str">
        <f>'Planning T1'!F12</f>
        <v>ASCND Marseille R</v>
      </c>
      <c r="F9" s="51"/>
      <c r="G9" s="51"/>
      <c r="H9" s="52"/>
      <c r="I9" s="110"/>
      <c r="J9" s="111"/>
    </row>
    <row r="10" spans="1:10" s="31" customFormat="1" ht="18" customHeight="1">
      <c r="A10" s="50" t="str">
        <f>'Planning T1'!C13</f>
        <v>ASSHAV Poitiers</v>
      </c>
      <c r="B10" s="33" t="str">
        <f>IF(ISBLANK('Planning T1'!D13),"",'Planning T1'!D13)</f>
        <v/>
      </c>
      <c r="C10" s="34" t="s">
        <v>16</v>
      </c>
      <c r="D10" s="34" t="str">
        <f>IF(ISBLANK('Planning T1'!E13),"",'Planning T1'!E13)</f>
        <v/>
      </c>
      <c r="E10" s="40" t="str">
        <f>'Planning T1'!F13</f>
        <v>Brest Handisport</v>
      </c>
      <c r="F10" s="51"/>
      <c r="G10" s="51"/>
      <c r="H10" s="52"/>
      <c r="I10" s="110"/>
      <c r="J10" s="111"/>
    </row>
    <row r="11" spans="1:10" s="31" customFormat="1" ht="18" customHeight="1">
      <c r="A11" s="50" t="str">
        <f>'Planning T1'!C14</f>
        <v>ANICES Nice R2</v>
      </c>
      <c r="B11" s="33" t="str">
        <f>IF(ISBLANK('Planning T1'!D14),"",'Planning T1'!D14)</f>
        <v/>
      </c>
      <c r="C11" s="34" t="s">
        <v>16</v>
      </c>
      <c r="D11" s="34" t="str">
        <f>IF(ISBLANK('Planning T1'!E14),"",'Planning T1'!E14)</f>
        <v/>
      </c>
      <c r="E11" s="40" t="str">
        <f>'Planning T1'!F14</f>
        <v>Grenoble H. R</v>
      </c>
      <c r="F11" s="51"/>
      <c r="G11" s="51"/>
      <c r="H11" s="52"/>
      <c r="I11" s="110"/>
      <c r="J11" s="111"/>
    </row>
    <row r="12" spans="1:10" s="31" customFormat="1" ht="18" customHeight="1">
      <c r="A12" s="50" t="str">
        <f>'Planning T1'!C15</f>
        <v>ASCND Marseille R</v>
      </c>
      <c r="B12" s="33" t="str">
        <f>IF(ISBLANK('Planning T1'!D15),"",'Planning T1'!D15)</f>
        <v/>
      </c>
      <c r="C12" s="34" t="s">
        <v>16</v>
      </c>
      <c r="D12" s="34" t="str">
        <f>IF(ISBLANK('Planning T1'!E15),"",'Planning T1'!E15)</f>
        <v/>
      </c>
      <c r="E12" s="44" t="str">
        <f>'Planning T1'!F15</f>
        <v>MTC Mulhouse</v>
      </c>
      <c r="F12" s="51"/>
      <c r="G12" s="51"/>
      <c r="H12" s="52"/>
      <c r="I12" s="110"/>
      <c r="J12" s="111"/>
    </row>
    <row r="13" spans="1:10" s="31" customFormat="1" ht="18" customHeight="1">
      <c r="A13" s="50" t="str">
        <f>'Planning T1'!C16</f>
        <v>Brest Handisport</v>
      </c>
      <c r="B13" s="33" t="str">
        <f>IF(ISBLANK('Planning T1'!D16),"",'Planning T1'!D16)</f>
        <v/>
      </c>
      <c r="C13" s="34" t="s">
        <v>16</v>
      </c>
      <c r="D13" s="34" t="str">
        <f>IF(ISBLANK('Planning T1'!E16),"",'Planning T1'!E16)</f>
        <v/>
      </c>
      <c r="E13" s="40" t="str">
        <f>'Planning T1'!F16</f>
        <v>Bien Hêtre Torball Club 95 R</v>
      </c>
      <c r="F13" s="51"/>
      <c r="G13" s="51"/>
      <c r="H13" s="52"/>
      <c r="I13" s="110"/>
      <c r="J13" s="111"/>
    </row>
    <row r="14" spans="1:10" s="31" customFormat="1" ht="18" customHeight="1">
      <c r="A14" s="50" t="str">
        <f>'Planning T1'!C17</f>
        <v>ASSHAV Poitiers</v>
      </c>
      <c r="B14" s="33" t="str">
        <f>IF(ISBLANK('Planning T1'!D17),"",'Planning T1'!D17)</f>
        <v/>
      </c>
      <c r="C14" s="34" t="s">
        <v>16</v>
      </c>
      <c r="D14" s="34" t="str">
        <f>IF(ISBLANK('Planning T1'!E17),"",'Planning T1'!E17)</f>
        <v/>
      </c>
      <c r="E14" s="40" t="str">
        <f>'Planning T1'!F17</f>
        <v>ANICES Nice R2</v>
      </c>
      <c r="F14" s="51"/>
      <c r="G14" s="51"/>
      <c r="H14" s="52"/>
      <c r="I14" s="110"/>
      <c r="J14" s="111"/>
    </row>
    <row r="15" spans="1:10" s="31" customFormat="1" ht="18" customHeight="1">
      <c r="A15" s="50" t="str">
        <f>'Planning T1'!C18</f>
        <v>Grenoble H. R</v>
      </c>
      <c r="B15" s="33" t="str">
        <f>IF(ISBLANK('Planning T1'!D18),"",'Planning T1'!D18)</f>
        <v/>
      </c>
      <c r="C15" s="34" t="s">
        <v>16</v>
      </c>
      <c r="D15" s="34" t="str">
        <f>IF(ISBLANK('Planning T1'!E18),"",'Planning T1'!E18)</f>
        <v/>
      </c>
      <c r="E15" s="40" t="str">
        <f>'Planning T1'!F18</f>
        <v>ASCND Marseille R</v>
      </c>
      <c r="F15" s="51"/>
      <c r="G15" s="51"/>
      <c r="H15" s="52"/>
      <c r="I15" s="110"/>
      <c r="J15" s="111"/>
    </row>
    <row r="16" spans="1:10" s="31" customFormat="1" ht="18" customHeight="1">
      <c r="A16" s="53" t="str">
        <f>'Planning T1'!C19</f>
        <v>MTC Mulhouse</v>
      </c>
      <c r="B16" s="33" t="str">
        <f>IF(ISBLANK('Planning T1'!D19),"",'Planning T1'!D19)</f>
        <v/>
      </c>
      <c r="C16" s="34" t="s">
        <v>16</v>
      </c>
      <c r="D16" s="34" t="str">
        <f>IF(ISBLANK('Planning T1'!E19),"",'Planning T1'!E19)</f>
        <v/>
      </c>
      <c r="E16" s="40" t="str">
        <f>'Planning T1'!F19</f>
        <v>Brest Handisport</v>
      </c>
      <c r="F16" s="51"/>
      <c r="G16" s="51"/>
      <c r="H16" s="52"/>
      <c r="I16" s="110"/>
      <c r="J16" s="111"/>
    </row>
    <row r="17" spans="1:10" s="31" customFormat="1" ht="18" customHeight="1">
      <c r="A17" s="50" t="str">
        <f>'Planning T1'!C20</f>
        <v>Bien Hêtre Torball Club 95 R</v>
      </c>
      <c r="B17" s="33" t="str">
        <f>IF(ISBLANK('Planning T1'!D20),"",'Planning T1'!D20)</f>
        <v/>
      </c>
      <c r="C17" s="34" t="s">
        <v>16</v>
      </c>
      <c r="D17" s="34" t="str">
        <f>IF(ISBLANK('Planning T1'!E20),"",'Planning T1'!E20)</f>
        <v/>
      </c>
      <c r="E17" s="40" t="str">
        <f>'Planning T1'!F20</f>
        <v>ASSHAV Poitiers</v>
      </c>
      <c r="F17" s="51"/>
      <c r="G17" s="51"/>
      <c r="H17" s="52"/>
      <c r="I17" s="110"/>
      <c r="J17" s="111"/>
    </row>
    <row r="18" spans="1:10" s="31" customFormat="1" ht="18" customHeight="1">
      <c r="A18" s="50" t="str">
        <f>'Planning T1'!C21</f>
        <v>ANICES Nice R2</v>
      </c>
      <c r="B18" s="33" t="str">
        <f>IF(ISBLANK('Planning T1'!D21),"",'Planning T1'!D21)</f>
        <v/>
      </c>
      <c r="C18" s="34" t="s">
        <v>16</v>
      </c>
      <c r="D18" s="34" t="str">
        <f>IF(ISBLANK('Planning T1'!E21),"",'Planning T1'!E21)</f>
        <v/>
      </c>
      <c r="E18" s="40" t="str">
        <f>'Planning T1'!F21</f>
        <v>ASCND Marseille R</v>
      </c>
      <c r="F18" s="51"/>
      <c r="G18" s="51"/>
      <c r="H18" s="52"/>
      <c r="I18" s="110"/>
      <c r="J18" s="111"/>
    </row>
    <row r="19" spans="1:10" s="31" customFormat="1" ht="18" customHeight="1">
      <c r="A19" s="50" t="str">
        <f>'Planning T1'!C22</f>
        <v>Brest Handisport</v>
      </c>
      <c r="B19" s="33" t="str">
        <f>IF(ISBLANK('Planning T1'!D22),"",'Planning T1'!D22)</f>
        <v/>
      </c>
      <c r="C19" s="34" t="s">
        <v>16</v>
      </c>
      <c r="D19" s="34" t="str">
        <f>IF(ISBLANK('Planning T1'!E22),"",'Planning T1'!E22)</f>
        <v/>
      </c>
      <c r="E19" s="40" t="str">
        <f>'Planning T1'!F22</f>
        <v>Grenoble H. R</v>
      </c>
      <c r="F19" s="51"/>
      <c r="G19" s="51"/>
      <c r="H19" s="52"/>
      <c r="I19" s="110"/>
      <c r="J19" s="111"/>
    </row>
    <row r="20" spans="1:10" s="31" customFormat="1" ht="18" customHeight="1">
      <c r="A20" s="50" t="str">
        <f>'Planning T1'!C23</f>
        <v>Bien Hêtre Torball Club 95 R</v>
      </c>
      <c r="B20" s="33" t="str">
        <f>IF(ISBLANK('Planning T1'!D23),"",'Planning T1'!D23)</f>
        <v/>
      </c>
      <c r="C20" s="34" t="s">
        <v>16</v>
      </c>
      <c r="D20" s="34" t="str">
        <f>IF(ISBLANK('Planning T1'!E23),"",'Planning T1'!E23)</f>
        <v/>
      </c>
      <c r="E20" s="40" t="str">
        <f>'Planning T1'!F23</f>
        <v>MTC Mulhouse</v>
      </c>
      <c r="F20" s="51"/>
      <c r="G20" s="51"/>
      <c r="H20" s="52"/>
      <c r="I20" s="110"/>
      <c r="J20" s="111"/>
    </row>
    <row r="21" spans="1:10" s="31" customFormat="1" ht="18" customHeight="1">
      <c r="A21" s="53" t="str">
        <f>'Planning T1'!C24</f>
        <v>ASCND Marseille R</v>
      </c>
      <c r="B21" s="33" t="str">
        <f>IF(ISBLANK('Planning T1'!D24),"",'Planning T1'!D24)</f>
        <v/>
      </c>
      <c r="C21" s="34" t="s">
        <v>16</v>
      </c>
      <c r="D21" s="34" t="str">
        <f>IF(ISBLANK('Planning T1'!E24),"",'Planning T1'!E24)</f>
        <v/>
      </c>
      <c r="E21" s="40" t="str">
        <f>'Planning T1'!F24</f>
        <v>ASSHAV Poitiers</v>
      </c>
      <c r="F21" s="51"/>
      <c r="G21" s="51"/>
      <c r="H21" s="52"/>
      <c r="I21" s="110"/>
      <c r="J21" s="111"/>
    </row>
    <row r="22" spans="1:10" s="31" customFormat="1" ht="18" customHeight="1">
      <c r="A22" s="50" t="str">
        <f>'Planning T1'!C25</f>
        <v>Brest Handisport</v>
      </c>
      <c r="B22" s="33" t="str">
        <f>IF(ISBLANK('Planning T1'!D25),"",'Planning T1'!D25)</f>
        <v/>
      </c>
      <c r="C22" s="34" t="s">
        <v>16</v>
      </c>
      <c r="D22" s="34" t="str">
        <f>IF(ISBLANK('Planning T1'!E25),"",'Planning T1'!E25)</f>
        <v/>
      </c>
      <c r="E22" s="40" t="str">
        <f>'Planning T1'!F25</f>
        <v>ANICES Nice R2</v>
      </c>
      <c r="F22" s="51"/>
      <c r="G22" s="51"/>
      <c r="H22" s="52"/>
      <c r="I22" s="110"/>
      <c r="J22" s="111"/>
    </row>
    <row r="23" spans="1:10" s="31" customFormat="1" ht="18" customHeight="1">
      <c r="A23" s="50" t="str">
        <f>'Planning T1'!C26</f>
        <v>Grenoble H. R</v>
      </c>
      <c r="B23" s="33" t="str">
        <f>IF(ISBLANK('Planning T1'!D26),"",'Planning T1'!D26)</f>
        <v/>
      </c>
      <c r="C23" s="34" t="s">
        <v>16</v>
      </c>
      <c r="D23" s="34" t="str">
        <f>IF(ISBLANK('Planning T1'!E26),"",'Planning T1'!E26)</f>
        <v/>
      </c>
      <c r="E23" s="40" t="str">
        <f>'Planning T1'!F26</f>
        <v>Bien Hêtre Torball Club 95 R</v>
      </c>
      <c r="F23" s="51"/>
      <c r="G23" s="51"/>
      <c r="H23" s="52"/>
      <c r="I23" s="110"/>
      <c r="J23" s="111"/>
    </row>
    <row r="24" spans="1:10" s="31" customFormat="1" ht="18" customHeight="1" thickBot="1">
      <c r="A24" s="54" t="str">
        <f>'Planning T1'!C27</f>
        <v>ASSHAV Poitiers</v>
      </c>
      <c r="B24" s="37" t="str">
        <f>IF(ISBLANK('Planning T1'!D27),"",'Planning T1'!D27)</f>
        <v/>
      </c>
      <c r="C24" s="38" t="s">
        <v>16</v>
      </c>
      <c r="D24" s="38" t="str">
        <f>IF(ISBLANK('Planning T1'!E27),"",'Planning T1'!E27)</f>
        <v/>
      </c>
      <c r="E24" s="106" t="str">
        <f>'Planning T1'!F27</f>
        <v>MTC Mulhouse</v>
      </c>
      <c r="F24" s="55"/>
      <c r="G24" s="55"/>
      <c r="H24" s="56"/>
      <c r="I24" s="110"/>
      <c r="J24" s="111"/>
    </row>
    <row r="25" spans="1:10" s="96" customFormat="1" ht="80.099999999999994" customHeight="1" thickBot="1">
      <c r="A25" s="171" t="s">
        <v>17</v>
      </c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 ht="30" customHeight="1" thickBot="1">
      <c r="A26" s="82" t="s">
        <v>18</v>
      </c>
      <c r="B26" s="83" t="s">
        <v>19</v>
      </c>
      <c r="C26" s="84" t="s">
        <v>20</v>
      </c>
      <c r="D26" s="84" t="s">
        <v>13</v>
      </c>
      <c r="E26" s="84" t="s">
        <v>14</v>
      </c>
      <c r="F26" s="84" t="s">
        <v>15</v>
      </c>
      <c r="G26" s="84" t="s">
        <v>25</v>
      </c>
      <c r="H26" s="84" t="s">
        <v>26</v>
      </c>
      <c r="I26" s="84" t="s">
        <v>27</v>
      </c>
      <c r="J26" s="107" t="s">
        <v>28</v>
      </c>
    </row>
    <row r="27" spans="1:10" s="31" customFormat="1" ht="18" customHeight="1">
      <c r="A27" s="30" t="str">
        <f>+$A$4</f>
        <v>MTC Mulhouse</v>
      </c>
      <c r="B27" s="128" t="str">
        <f>'Points T1'!$D$15</f>
        <v/>
      </c>
      <c r="C27" s="115">
        <f>SUM(D27:F27)</f>
        <v>0</v>
      </c>
      <c r="D27" s="115">
        <f>IF('Points T1'!$D$7=2,1,0)+IF('Points T1'!$D$8=2,1,0)+IF('Points T1'!$D$9=2,1,0)+IF('Points T1'!$D$10=2,1,0)+IF('Points T1'!$D$11=2,1,0)+IF('Points T1'!$D$12=2,1,0)</f>
        <v>0</v>
      </c>
      <c r="E27" s="115">
        <f>IF('Points T1'!$D$7=1,1,0)+IF('Points T1'!$D$8=1,1,0)+IF('Points T1'!$D$9=1,1,0)+IF('Points T1'!$D$10=1,1,0)+IF('Points T1'!$D$11=1,1,0)+IF('Points T1'!$D$12=1,1,0)</f>
        <v>0</v>
      </c>
      <c r="F27" s="115">
        <f>IF('Points T1'!$D$7=0,1,0)+IF('Points T1'!$D$8=0,1,0)+IF('Points T1'!$D$9=0,1,0)+IF('Points T1'!$D$10=0,1,0)+IF('Points T1'!$D$11=0,1,0)+IF('Points T1'!$D$12=0,1,0)</f>
        <v>0</v>
      </c>
      <c r="G27" s="114" t="str">
        <f>'Points T1'!$B$15</f>
        <v/>
      </c>
      <c r="H27" s="114" t="str">
        <f>'Points T1'!$C$15</f>
        <v/>
      </c>
      <c r="I27" s="116" t="e">
        <f>G27-H27</f>
        <v>#VALUE!</v>
      </c>
      <c r="J27" s="117" t="e">
        <f t="shared" ref="J27:J33" si="0">G27/H27</f>
        <v>#VALUE!</v>
      </c>
    </row>
    <row r="28" spans="1:10" s="31" customFormat="1" ht="18" customHeight="1">
      <c r="A28" s="50" t="str">
        <f>+$E$5</f>
        <v>Bien Hêtre Torball Club 95 R</v>
      </c>
      <c r="B28" s="129" t="str">
        <f>'Points T1'!$S$15</f>
        <v/>
      </c>
      <c r="C28" s="119">
        <f t="shared" ref="C28:C33" si="1">SUM(D28:F28)</f>
        <v>0</v>
      </c>
      <c r="D28" s="119">
        <f>IF('Points T1'!$S$7=2,1,0)+IF('Points T1'!$S$8=2,1,0)+IF('Points T1'!$S$9=2,1,0)+IF('Points T1'!$S$10=2,1,0)+IF('Points T1'!$S$11=2,1,0)+IF('Points T1'!$S$12=2,1,0)</f>
        <v>0</v>
      </c>
      <c r="E28" s="119">
        <f>IF('Points T1'!$S$7=1,1,0)+IF('Points T1'!$S$8=1,1,0)+IF('Points T1'!$S$9=1,1,0)+IF('Points T1'!$S$10=1,1,0)+IF('Points T1'!$S$11=1,1,0)+IF('Points T1'!$S$12=1,1,0)</f>
        <v>0</v>
      </c>
      <c r="F28" s="119">
        <f>IF('Points T1'!$S$7=0,1,0)+IF('Points T1'!$S$8=0,1,0)+IF('Points T1'!$S$9=0,1,0)+IF('Points T1'!$S$10=0,1,0)+IF('Points T1'!$S$11=0,1,0)+IF('Points T1'!$S$12=0,1,0)</f>
        <v>0</v>
      </c>
      <c r="G28" s="118" t="str">
        <f>'Points T1'!$Q$15</f>
        <v/>
      </c>
      <c r="H28" s="118" t="str">
        <f>'Points T1'!$R$15</f>
        <v/>
      </c>
      <c r="I28" s="120" t="e">
        <f t="shared" ref="I28:I33" si="2">G28-H28</f>
        <v>#VALUE!</v>
      </c>
      <c r="J28" s="121" t="e">
        <f t="shared" si="0"/>
        <v>#VALUE!</v>
      </c>
    </row>
    <row r="29" spans="1:10" s="31" customFormat="1" ht="18" customHeight="1">
      <c r="A29" s="53" t="str">
        <f>+$A$6</f>
        <v>ASCND Marseille R</v>
      </c>
      <c r="B29" s="129" t="str">
        <f>'Points T1'!$J$15</f>
        <v/>
      </c>
      <c r="C29" s="119">
        <f t="shared" si="1"/>
        <v>0</v>
      </c>
      <c r="D29" s="119">
        <f>IF('Points T1'!$J$7=2,1,0)+IF('Points T1'!$J$8=2,1,0)+IF('Points T1'!$J$9=2,1,0)+IF('Points T1'!$J$10=2,1,0)+IF('Points T1'!$J$11=2,1,0)+IF('Points T1'!$J$12=2,1,0)</f>
        <v>0</v>
      </c>
      <c r="E29" s="119">
        <f>IF('Points T1'!$J$7=1,1,0)+IF('Points T1'!$J$8=1,1,0)+IF('Points T1'!$J$9=1,1,0)+IF('Points T1'!$J$10=1,1,0)+IF('Points T1'!$J$11=1,1,0)+IF('Points T1'!$J$12=1,1,0)</f>
        <v>0</v>
      </c>
      <c r="F29" s="119">
        <f>IF('Points T1'!$J$7=0,1,0)+IF('Points T1'!$J$8=0,1,0)+IF('Points T1'!$J$9=0,1,0)+IF('Points T1'!$J$10=0,1,0)+IF('Points T1'!$J$11=0,1,0)+IF('Points T1'!$J$12=0,1,0)</f>
        <v>0</v>
      </c>
      <c r="G29" s="118" t="str">
        <f>'Points T1'!$H$15</f>
        <v/>
      </c>
      <c r="H29" s="118" t="str">
        <f>'Points T1'!$I$15</f>
        <v/>
      </c>
      <c r="I29" s="120" t="e">
        <f t="shared" si="2"/>
        <v>#VALUE!</v>
      </c>
      <c r="J29" s="121" t="e">
        <f t="shared" si="0"/>
        <v>#VALUE!</v>
      </c>
    </row>
    <row r="30" spans="1:10" s="31" customFormat="1" ht="18" customHeight="1">
      <c r="A30" s="50" t="str">
        <f>+$E$4</f>
        <v>Grenoble H. R</v>
      </c>
      <c r="B30" s="129" t="str">
        <f>'Points T1'!$V$15</f>
        <v/>
      </c>
      <c r="C30" s="119">
        <f t="shared" si="1"/>
        <v>0</v>
      </c>
      <c r="D30" s="119">
        <f>IF('Points T1'!$V$7=2,1,0)+IF('Points T1'!$V$8=2,1,0)+IF('Points T1'!$V$9=2,1,0)+IF('Points T1'!$V$10=2,1,0)+IF('Points T1'!$V$11=2,1,0)+IF('Points T1'!$V$12=2,1,0)</f>
        <v>0</v>
      </c>
      <c r="E30" s="119">
        <f>IF('Points T1'!$V$7=1,1,0)+IF('Points T1'!$V$8=1,1,0)+IF('Points T1'!$V$9=1,1,0)+IF('Points T1'!$V$10=1,1,0)+IF('Points T1'!$V$11=1,1,0)+IF('Points T1'!$V$12=1,1,0)</f>
        <v>0</v>
      </c>
      <c r="F30" s="119">
        <f>IF('Points T1'!$V$7=0,1,0)+IF('Points T1'!$V$8=0,1,0)+IF('Points T1'!$V$9=0,1,0)+IF('Points T1'!$V$10=0,1,0)+IF('Points T1'!$V$11=0,1,0)+IF('Points T1'!$V$12=0,1,0)</f>
        <v>0</v>
      </c>
      <c r="G30" s="118" t="str">
        <f>'Points T1'!$T$15</f>
        <v/>
      </c>
      <c r="H30" s="118" t="str">
        <f>'Points T1'!$U$15</f>
        <v/>
      </c>
      <c r="I30" s="120" t="e">
        <f t="shared" si="2"/>
        <v>#VALUE!</v>
      </c>
      <c r="J30" s="121" t="e">
        <f t="shared" si="0"/>
        <v>#VALUE!</v>
      </c>
    </row>
    <row r="31" spans="1:10" s="31" customFormat="1" ht="18" customHeight="1">
      <c r="A31" s="50" t="str">
        <f>+$E$6</f>
        <v>Brest Handisport</v>
      </c>
      <c r="B31" s="129" t="str">
        <f>'Points T1'!$P$15</f>
        <v/>
      </c>
      <c r="C31" s="119">
        <f t="shared" si="1"/>
        <v>0</v>
      </c>
      <c r="D31" s="119">
        <f>IF('Points T1'!$P$7=2,1,0)+IF('Points T1'!$P$8=2,1,0)+IF('Points T1'!$P$9=2,1,0)+IF('Points T1'!$P$10=2,1,0)+IF('Points T1'!$P$11=2,1,0)+IF('Points T1'!$P$12=2,1,0)</f>
        <v>0</v>
      </c>
      <c r="E31" s="119">
        <f>IF('Points T1'!$P$7=1,1,0)+IF('Points T1'!$P$8=1,1,0)+IF('Points T1'!$P$9=1,1,0)+IF('Points T1'!$P$10=1,1,0)+IF('Points T1'!$P$11=1,1,0)+IF('Points T1'!$P$12=1,1,0)</f>
        <v>0</v>
      </c>
      <c r="F31" s="119">
        <f>IF('Points T1'!$P$7=0,1,0)+IF('Points T1'!$P$8=0,1,0)+IF('Points T1'!$P$9=0,1,0)+IF('Points T1'!$P$10=0,1,0)+IF('Points T1'!$P$11=0,1,0)+IF('Points T1'!$P$12=0,1,0)</f>
        <v>0</v>
      </c>
      <c r="G31" s="118" t="str">
        <f>'Points T1'!$N$15</f>
        <v/>
      </c>
      <c r="H31" s="118" t="str">
        <f>'Points T1'!$O$15</f>
        <v/>
      </c>
      <c r="I31" s="120" t="e">
        <f t="shared" si="2"/>
        <v>#VALUE!</v>
      </c>
      <c r="J31" s="121" t="e">
        <f t="shared" si="0"/>
        <v>#VALUE!</v>
      </c>
    </row>
    <row r="32" spans="1:10" s="31" customFormat="1" ht="18" customHeight="1">
      <c r="A32" s="50" t="str">
        <f>+$E$7</f>
        <v>ASSHAV Poitiers</v>
      </c>
      <c r="B32" s="129" t="str">
        <f>'Points T1'!$M$15</f>
        <v/>
      </c>
      <c r="C32" s="119">
        <f t="shared" si="1"/>
        <v>0</v>
      </c>
      <c r="D32" s="119">
        <f>IF('Points T1'!$M$7=2,1,0)+IF('Points T1'!$M$8=2,1,0)+IF('Points T1'!$M$9=2,1,0)+IF('Points T1'!$M$10=2,1,0)+IF('Points T1'!$M$11=2,1,0)+IF('Points T1'!$M$12=2,1,0)</f>
        <v>0</v>
      </c>
      <c r="E32" s="119">
        <f>IF('Points T1'!$M$7=1,1,0)+IF('Points T1'!$M$8=1,1,0)+IF('Points T1'!$M$9=1,1,0)+IF('Points T1'!$M$10=1,1,0)+IF('Points T1'!$M$11=1,1,0)+IF('Points T1'!$M$12=1,1,0)</f>
        <v>0</v>
      </c>
      <c r="F32" s="119">
        <f>IF('Points T1'!$M$7=0,1,0)+IF('Points T1'!$M$8=0,1,0)+IF('Points T1'!$M$9=0,1,0)+IF('Points T1'!$M$10=0,1,0)+IF('Points T1'!$M$11=0,1,0)+IF('Points T1'!$M$12=0,1,0)</f>
        <v>0</v>
      </c>
      <c r="G32" s="118" t="str">
        <f>'Points T1'!$K$15</f>
        <v/>
      </c>
      <c r="H32" s="118" t="str">
        <f>'Points T1'!$L$15</f>
        <v/>
      </c>
      <c r="I32" s="120" t="e">
        <f t="shared" si="2"/>
        <v>#VALUE!</v>
      </c>
      <c r="J32" s="121" t="e">
        <f t="shared" si="0"/>
        <v>#VALUE!</v>
      </c>
    </row>
    <row r="33" spans="1:10" s="31" customFormat="1" ht="18" customHeight="1" thickBot="1">
      <c r="A33" s="112" t="str">
        <f>+$A$5</f>
        <v>ANICES Nice R2</v>
      </c>
      <c r="B33" s="130" t="str">
        <f>'Points T1'!$G$15</f>
        <v/>
      </c>
      <c r="C33" s="123">
        <f t="shared" si="1"/>
        <v>0</v>
      </c>
      <c r="D33" s="123">
        <f>IF('Points T1'!$G$7=2,1,0)+IF('Points T1'!$G$8=2,1,0)+IF('Points T1'!$G$9=2,1,0)+IF('Points T1'!$G$10=2,1,0)+IF('Points T1'!$G$11=2,1,0)+IF('Points T1'!$G$12=2,1,0)</f>
        <v>0</v>
      </c>
      <c r="E33" s="123">
        <f>IF('Points T1'!$G$7=1,1,0)+IF('Points T1'!$G$8=1,1,0)+IF('Points T1'!$G$9=1,1,0)+IF('Points T1'!$G$10=1,1,0)+IF('Points T1'!$G$11=1,1,0)+IF('Points T1'!$G$12=1,1,0)</f>
        <v>0</v>
      </c>
      <c r="F33" s="123">
        <f>IF('Points T1'!$G$7=0,1,0)+IF('Points T1'!$G$8=0,1,0)+IF('Points T1'!$G$9=0,1,0)+IF('Points T1'!$G$10=0,1,0)+IF('Points T1'!$G$11=0,1,0)+IF('Points T1'!$G$12=0,1,0)</f>
        <v>0</v>
      </c>
      <c r="G33" s="122" t="str">
        <f>'Points T1'!$E$15</f>
        <v/>
      </c>
      <c r="H33" s="122" t="str">
        <f>'Points T1'!$F$15</f>
        <v/>
      </c>
      <c r="I33" s="124" t="e">
        <f t="shared" si="2"/>
        <v>#VALUE!</v>
      </c>
      <c r="J33" s="125" t="e">
        <f t="shared" si="0"/>
        <v>#VALUE!</v>
      </c>
    </row>
    <row r="34" spans="1:10" s="31" customFormat="1" ht="18" customHeight="1" thickBot="1">
      <c r="A34" s="113" t="s">
        <v>21</v>
      </c>
      <c r="B34" s="131">
        <f t="shared" ref="B34:I34" si="3">SUM(B27:B33)</f>
        <v>0</v>
      </c>
      <c r="C34" s="127">
        <f t="shared" si="3"/>
        <v>0</v>
      </c>
      <c r="D34" s="127">
        <f t="shared" si="3"/>
        <v>0</v>
      </c>
      <c r="E34" s="127">
        <f t="shared" si="3"/>
        <v>0</v>
      </c>
      <c r="F34" s="127">
        <f t="shared" si="3"/>
        <v>0</v>
      </c>
      <c r="G34" s="127">
        <f t="shared" si="3"/>
        <v>0</v>
      </c>
      <c r="H34" s="127">
        <f t="shared" si="3"/>
        <v>0</v>
      </c>
      <c r="I34" s="127" t="e">
        <f t="shared" si="3"/>
        <v>#VALUE!</v>
      </c>
      <c r="J34" s="127"/>
    </row>
    <row r="35" spans="1:10" s="31" customFormat="1" ht="30" customHeight="1">
      <c r="A35" s="170" t="str">
        <f>'Planning T1'!A1:G1</f>
        <v>CHAMPIONNAT DE FRANCE DE TORBALL 2021-2022</v>
      </c>
      <c r="B35" s="170"/>
      <c r="C35" s="170"/>
      <c r="D35" s="170"/>
      <c r="E35" s="170"/>
      <c r="F35" s="170"/>
      <c r="G35" s="170"/>
      <c r="H35" s="170"/>
      <c r="I35" s="170"/>
      <c r="J35" s="170"/>
    </row>
    <row r="36" spans="1:10" s="31" customFormat="1" ht="30" customHeight="1">
      <c r="A36" s="167" t="str">
        <f>'Planning T2'!A2:G2</f>
        <v>Division 3 Masculine</v>
      </c>
      <c r="B36" s="167"/>
      <c r="C36" s="167"/>
      <c r="D36" s="167"/>
      <c r="E36" s="167"/>
      <c r="F36" s="167"/>
      <c r="G36" s="167"/>
      <c r="H36" s="167"/>
      <c r="I36" s="167"/>
      <c r="J36" s="167"/>
    </row>
    <row r="37" spans="1:10" s="108" customFormat="1" ht="30" customHeight="1" thickBot="1">
      <c r="A37" s="173" t="str">
        <f>'Planning T2'!A3:G3</f>
        <v>Second tour : Mulhouse MTC, le 18/06/2022</v>
      </c>
      <c r="B37" s="173"/>
      <c r="C37" s="173"/>
      <c r="D37" s="173"/>
      <c r="E37" s="173"/>
      <c r="F37" s="173"/>
      <c r="G37" s="173"/>
      <c r="H37" s="173"/>
      <c r="I37" s="173"/>
      <c r="J37" s="173"/>
    </row>
    <row r="38" spans="1:10" s="31" customFormat="1" ht="18" customHeight="1">
      <c r="A38" s="41" t="str">
        <f>'Planning T2'!$C$7</f>
        <v>ANICES Nice R2</v>
      </c>
      <c r="B38" s="66" t="str">
        <f>IF(ISBLANK('Planning T2'!D7),"",'Planning T2'!D7)</f>
        <v/>
      </c>
      <c r="C38" s="29" t="s">
        <v>16</v>
      </c>
      <c r="D38" s="67" t="str">
        <f>IF(ISBLANK('Planning T2'!E7),"",'Planning T2'!E7)</f>
        <v/>
      </c>
      <c r="E38" s="41" t="str">
        <f>'Planning T2'!$F$7</f>
        <v>Brest Handisport</v>
      </c>
      <c r="F38" s="42"/>
      <c r="G38" s="42"/>
      <c r="H38" s="42"/>
      <c r="I38" s="132"/>
    </row>
    <row r="39" spans="1:10" s="31" customFormat="1" ht="18" customHeight="1">
      <c r="A39" s="40" t="str">
        <f>'Planning T2'!$C$8</f>
        <v>ASSHAV Poitiers</v>
      </c>
      <c r="B39" s="68" t="str">
        <f>IF(ISBLANK('Planning T2'!D8),"",'Planning T2'!D8)</f>
        <v/>
      </c>
      <c r="C39" s="34" t="s">
        <v>16</v>
      </c>
      <c r="D39" s="69" t="str">
        <f>IF(ISBLANK('Planning T2'!E8),"",'Planning T2'!E8)</f>
        <v/>
      </c>
      <c r="E39" s="40" t="str">
        <f>'Planning T2'!$F$8</f>
        <v>ASCND Marseille R</v>
      </c>
      <c r="F39" s="45"/>
      <c r="G39" s="45"/>
      <c r="H39" s="45"/>
      <c r="I39" s="132"/>
    </row>
    <row r="40" spans="1:10" s="31" customFormat="1" ht="18" customHeight="1">
      <c r="A40" s="40" t="str">
        <f>'Planning T2'!$C$9</f>
        <v>Bien Hêtre Torball Club 95 R</v>
      </c>
      <c r="B40" s="68" t="str">
        <f>IF(ISBLANK('Planning T2'!D9),"",'Planning T2'!D9)</f>
        <v/>
      </c>
      <c r="C40" s="34" t="s">
        <v>16</v>
      </c>
      <c r="D40" s="69" t="str">
        <f>IF(ISBLANK('Planning T2'!E9),"",'Planning T2'!E9)</f>
        <v/>
      </c>
      <c r="E40" s="40" t="str">
        <f>'Planning T2'!$F$9</f>
        <v>Grenoble H. R</v>
      </c>
      <c r="F40" s="45"/>
      <c r="G40" s="45"/>
      <c r="H40" s="45"/>
      <c r="I40" s="132"/>
    </row>
    <row r="41" spans="1:10" s="31" customFormat="1" ht="18" customHeight="1">
      <c r="A41" s="40" t="str">
        <f>'Planning T2'!$F$7</f>
        <v>Brest Handisport</v>
      </c>
      <c r="B41" s="68" t="str">
        <f>IF(ISBLANK('Planning T2'!D10),"",'Planning T2'!D10)</f>
        <v/>
      </c>
      <c r="C41" s="34" t="s">
        <v>16</v>
      </c>
      <c r="D41" s="69" t="str">
        <f>IF(ISBLANK('Planning T2'!E10),"",'Planning T2'!E10)</f>
        <v/>
      </c>
      <c r="E41" s="40" t="str">
        <f>'Planning T2'!$F$10</f>
        <v>MTC Mulhouse</v>
      </c>
      <c r="F41" s="45"/>
      <c r="G41" s="45"/>
      <c r="H41" s="45"/>
      <c r="I41" s="132"/>
    </row>
    <row r="42" spans="1:10" s="31" customFormat="1" ht="18" customHeight="1">
      <c r="A42" s="40" t="str">
        <f>'Planning T2'!$C$7</f>
        <v>ANICES Nice R2</v>
      </c>
      <c r="B42" s="68" t="str">
        <f>IF(ISBLANK('Planning T2'!D11),"",'Planning T2'!D11)</f>
        <v/>
      </c>
      <c r="C42" s="34" t="s">
        <v>16</v>
      </c>
      <c r="D42" s="69" t="str">
        <f>IF(ISBLANK('Planning T2'!E11),"",'Planning T2'!E11)</f>
        <v/>
      </c>
      <c r="E42" s="40" t="str">
        <f>'Planning T2'!$C$8</f>
        <v>ASSHAV Poitiers</v>
      </c>
      <c r="F42" s="45"/>
      <c r="G42" s="45"/>
      <c r="H42" s="45"/>
      <c r="I42" s="132"/>
    </row>
    <row r="43" spans="1:10" s="31" customFormat="1" ht="18" customHeight="1">
      <c r="A43" s="40" t="str">
        <f>'Planning T2'!$F$8</f>
        <v>ASCND Marseille R</v>
      </c>
      <c r="B43" s="68" t="str">
        <f>IF(ISBLANK('Planning T2'!D12),"",'Planning T2'!D12)</f>
        <v/>
      </c>
      <c r="C43" s="34" t="s">
        <v>16</v>
      </c>
      <c r="D43" s="69" t="str">
        <f>IF(ISBLANK('Planning T2'!E12),"",'Planning T2'!E12)</f>
        <v/>
      </c>
      <c r="E43" s="40" t="str">
        <f>'Planning T2'!$F$9</f>
        <v>Grenoble H. R</v>
      </c>
      <c r="F43" s="45"/>
      <c r="G43" s="45"/>
      <c r="H43" s="45"/>
      <c r="I43" s="132"/>
    </row>
    <row r="44" spans="1:10" s="31" customFormat="1" ht="18" customHeight="1">
      <c r="A44" s="40" t="str">
        <f>'Planning T2'!$F$10</f>
        <v>MTC Mulhouse</v>
      </c>
      <c r="B44" s="68" t="str">
        <f>IF(ISBLANK('Planning T2'!D13),"",'Planning T2'!D13)</f>
        <v/>
      </c>
      <c r="C44" s="34" t="s">
        <v>16</v>
      </c>
      <c r="D44" s="69" t="str">
        <f>IF(ISBLANK('Planning T2'!E13),"",'Planning T2'!E13)</f>
        <v/>
      </c>
      <c r="E44" s="40" t="str">
        <f>'Planning T2'!$C$9</f>
        <v>Bien Hêtre Torball Club 95 R</v>
      </c>
      <c r="F44" s="45"/>
      <c r="G44" s="45"/>
      <c r="H44" s="45"/>
      <c r="I44" s="132"/>
    </row>
    <row r="45" spans="1:10" s="31" customFormat="1" ht="18" customHeight="1">
      <c r="A45" s="40" t="str">
        <f>'Planning T2'!$F$7</f>
        <v>Brest Handisport</v>
      </c>
      <c r="B45" s="68" t="str">
        <f>IF(ISBLANK('Planning T2'!D14),"",'Planning T2'!D14)</f>
        <v/>
      </c>
      <c r="C45" s="34" t="s">
        <v>16</v>
      </c>
      <c r="D45" s="69" t="str">
        <f>IF(ISBLANK('Planning T2'!E14),"",'Planning T2'!E14)</f>
        <v/>
      </c>
      <c r="E45" s="40" t="str">
        <f>'Planning T2'!$C$8</f>
        <v>ASSHAV Poitiers</v>
      </c>
      <c r="F45" s="45"/>
      <c r="G45" s="45"/>
      <c r="H45" s="45"/>
      <c r="I45" s="132"/>
    </row>
    <row r="46" spans="1:10" s="31" customFormat="1" ht="18" customHeight="1">
      <c r="A46" s="40" t="str">
        <f>'Planning T2'!$F$9</f>
        <v>Grenoble H. R</v>
      </c>
      <c r="B46" s="68" t="str">
        <f>IF(ISBLANK('Planning T2'!D15),"",'Planning T2'!D15)</f>
        <v/>
      </c>
      <c r="C46" s="34" t="s">
        <v>16</v>
      </c>
      <c r="D46" s="69" t="str">
        <f>IF(ISBLANK('Planning T2'!E15),"",'Planning T2'!E15)</f>
        <v/>
      </c>
      <c r="E46" s="40" t="str">
        <f>'Planning T2'!$C$7</f>
        <v>ANICES Nice R2</v>
      </c>
      <c r="F46" s="45"/>
      <c r="G46" s="45"/>
      <c r="H46" s="45"/>
      <c r="I46" s="132"/>
    </row>
    <row r="47" spans="1:10" s="31" customFormat="1" ht="18" customHeight="1">
      <c r="A47" s="40" t="str">
        <f>'Planning T2'!$F$10</f>
        <v>MTC Mulhouse</v>
      </c>
      <c r="B47" s="68" t="str">
        <f>IF(ISBLANK('Planning T2'!D16),"",'Planning T2'!D16)</f>
        <v/>
      </c>
      <c r="C47" s="34" t="s">
        <v>16</v>
      </c>
      <c r="D47" s="69" t="str">
        <f>IF(ISBLANK('Planning T2'!E16),"",'Planning T2'!E16)</f>
        <v/>
      </c>
      <c r="E47" s="40" t="str">
        <f>'Planning T2'!$F$8</f>
        <v>ASCND Marseille R</v>
      </c>
      <c r="F47" s="45"/>
      <c r="G47" s="45"/>
      <c r="H47" s="45"/>
      <c r="I47" s="132"/>
    </row>
    <row r="48" spans="1:10" s="31" customFormat="1" ht="18" customHeight="1">
      <c r="A48" s="40" t="str">
        <f>'Planning T2'!$C$9</f>
        <v>Bien Hêtre Torball Club 95 R</v>
      </c>
      <c r="B48" s="68" t="str">
        <f>IF(ISBLANK('Planning T2'!D17),"",'Planning T2'!D17)</f>
        <v/>
      </c>
      <c r="C48" s="34" t="s">
        <v>16</v>
      </c>
      <c r="D48" s="69" t="str">
        <f>IF(ISBLANK('Planning T2'!E17),"",'Planning T2'!E17)</f>
        <v/>
      </c>
      <c r="E48" s="40" t="str">
        <f>'Planning T2'!$F$7</f>
        <v>Brest Handisport</v>
      </c>
      <c r="F48" s="45"/>
      <c r="G48" s="45"/>
      <c r="H48" s="45"/>
      <c r="I48" s="132"/>
    </row>
    <row r="49" spans="1:10" s="31" customFormat="1" ht="18" customHeight="1">
      <c r="A49" s="40" t="str">
        <f>'Planning T2'!$C$8</f>
        <v>ASSHAV Poitiers</v>
      </c>
      <c r="B49" s="68" t="str">
        <f>IF(ISBLANK('Planning T2'!D18),"",'Planning T2'!D18)</f>
        <v/>
      </c>
      <c r="C49" s="34" t="s">
        <v>16</v>
      </c>
      <c r="D49" s="69" t="str">
        <f>IF(ISBLANK('Planning T2'!E18),"",'Planning T2'!E18)</f>
        <v/>
      </c>
      <c r="E49" s="40" t="str">
        <f>'Planning T2'!$F$9</f>
        <v>Grenoble H. R</v>
      </c>
      <c r="F49" s="45"/>
      <c r="G49" s="45"/>
      <c r="H49" s="45"/>
      <c r="I49" s="132"/>
    </row>
    <row r="50" spans="1:10" s="31" customFormat="1" ht="18" customHeight="1">
      <c r="A50" s="40" t="str">
        <f>'Planning T2'!$C$7</f>
        <v>ANICES Nice R2</v>
      </c>
      <c r="B50" s="68" t="str">
        <f>IF(ISBLANK('Planning T2'!D19),"",'Planning T2'!D19)</f>
        <v/>
      </c>
      <c r="C50" s="34" t="s">
        <v>16</v>
      </c>
      <c r="D50" s="69" t="str">
        <f>IF(ISBLANK('Planning T2'!E19),"",'Planning T2'!E19)</f>
        <v/>
      </c>
      <c r="E50" s="40" t="str">
        <f>'Planning T2'!$F$10</f>
        <v>MTC Mulhouse</v>
      </c>
      <c r="F50" s="45"/>
      <c r="G50" s="45"/>
      <c r="H50" s="45"/>
      <c r="I50" s="132"/>
    </row>
    <row r="51" spans="1:10" s="31" customFormat="1" ht="18" customHeight="1">
      <c r="A51" s="40" t="str">
        <f>'Planning T2'!$F$8</f>
        <v>ASCND Marseille R</v>
      </c>
      <c r="B51" s="68" t="str">
        <f>IF(ISBLANK('Planning T2'!D20),"",'Planning T2'!D20)</f>
        <v/>
      </c>
      <c r="C51" s="34" t="s">
        <v>16</v>
      </c>
      <c r="D51" s="69" t="str">
        <f>IF(ISBLANK('Planning T2'!E20),"",'Planning T2'!E20)</f>
        <v/>
      </c>
      <c r="E51" s="40" t="str">
        <f>'Planning T2'!$C$9</f>
        <v>Bien Hêtre Torball Club 95 R</v>
      </c>
      <c r="F51" s="45"/>
      <c r="G51" s="45"/>
      <c r="H51" s="45"/>
      <c r="I51" s="132"/>
    </row>
    <row r="52" spans="1:10" s="31" customFormat="1" ht="18" customHeight="1">
      <c r="A52" s="40" t="str">
        <f>'Planning T2'!$F$9</f>
        <v>Grenoble H. R</v>
      </c>
      <c r="B52" s="68" t="str">
        <f>IF(ISBLANK('Planning T2'!D21),"",'Planning T2'!D21)</f>
        <v/>
      </c>
      <c r="C52" s="34" t="s">
        <v>16</v>
      </c>
      <c r="D52" s="69" t="str">
        <f>IF(ISBLANK('Planning T2'!E21),"",'Planning T2'!E21)</f>
        <v/>
      </c>
      <c r="E52" s="40" t="str">
        <f>'Planning T2'!$F$7</f>
        <v>Brest Handisport</v>
      </c>
      <c r="F52" s="45"/>
      <c r="G52" s="45"/>
      <c r="H52" s="45"/>
      <c r="I52" s="132"/>
    </row>
    <row r="53" spans="1:10" s="31" customFormat="1" ht="18" customHeight="1">
      <c r="A53" s="40" t="str">
        <f>'Planning T2'!$F$10</f>
        <v>MTC Mulhouse</v>
      </c>
      <c r="B53" s="68" t="str">
        <f>IF(ISBLANK('Planning T2'!D22),"",'Planning T2'!D22)</f>
        <v/>
      </c>
      <c r="C53" s="34" t="s">
        <v>16</v>
      </c>
      <c r="D53" s="69" t="str">
        <f>IF(ISBLANK('Planning T2'!E22),"",'Planning T2'!E22)</f>
        <v/>
      </c>
      <c r="E53" s="40" t="str">
        <f>'Planning T2'!$C$8</f>
        <v>ASSHAV Poitiers</v>
      </c>
      <c r="F53" s="45"/>
      <c r="G53" s="45"/>
      <c r="H53" s="45"/>
      <c r="I53" s="132"/>
    </row>
    <row r="54" spans="1:10" s="31" customFormat="1" ht="18" customHeight="1">
      <c r="A54" s="40" t="str">
        <f>'Planning T2'!$C$9</f>
        <v>Bien Hêtre Torball Club 95 R</v>
      </c>
      <c r="B54" s="68" t="str">
        <f>IF(ISBLANK('Planning T2'!D23),"",'Planning T2'!D23)</f>
        <v/>
      </c>
      <c r="C54" s="34" t="s">
        <v>16</v>
      </c>
      <c r="D54" s="69" t="str">
        <f>IF(ISBLANK('Planning T2'!E23),"",'Planning T2'!E23)</f>
        <v/>
      </c>
      <c r="E54" s="40" t="str">
        <f>'Planning T2'!$C$7</f>
        <v>ANICES Nice R2</v>
      </c>
      <c r="F54" s="45"/>
      <c r="G54" s="45"/>
      <c r="H54" s="45"/>
      <c r="I54" s="132"/>
    </row>
    <row r="55" spans="1:10" s="31" customFormat="1" ht="18" customHeight="1">
      <c r="A55" s="40" t="str">
        <f>'Planning T2'!$F$7</f>
        <v>Brest Handisport</v>
      </c>
      <c r="B55" s="68" t="str">
        <f>IF(ISBLANK('Planning T2'!D24),"",'Planning T2'!D24)</f>
        <v/>
      </c>
      <c r="C55" s="34" t="s">
        <v>16</v>
      </c>
      <c r="D55" s="69" t="str">
        <f>IF(ISBLANK('Planning T2'!E24),"",'Planning T2'!E24)</f>
        <v/>
      </c>
      <c r="E55" s="40" t="str">
        <f>'Planning T2'!$F$8</f>
        <v>ASCND Marseille R</v>
      </c>
      <c r="F55" s="45"/>
      <c r="G55" s="45"/>
      <c r="H55" s="45"/>
      <c r="I55" s="132"/>
    </row>
    <row r="56" spans="1:10" s="31" customFormat="1" ht="18" customHeight="1">
      <c r="A56" s="40" t="str">
        <f>'Planning T2'!$F$9</f>
        <v>Grenoble H. R</v>
      </c>
      <c r="B56" s="68" t="str">
        <f>IF(ISBLANK('Planning T2'!D25),"",'Planning T2'!D25)</f>
        <v/>
      </c>
      <c r="C56" s="34" t="s">
        <v>16</v>
      </c>
      <c r="D56" s="69" t="str">
        <f>IF(ISBLANK('Planning T2'!E25),"",'Planning T2'!E25)</f>
        <v/>
      </c>
      <c r="E56" s="40" t="str">
        <f>'Planning T2'!$F$10</f>
        <v>MTC Mulhouse</v>
      </c>
      <c r="F56" s="45"/>
      <c r="G56" s="45"/>
      <c r="H56" s="45"/>
      <c r="I56" s="132"/>
    </row>
    <row r="57" spans="1:10" s="31" customFormat="1" ht="18" customHeight="1">
      <c r="A57" s="40" t="str">
        <f>'Planning T2'!$C$8</f>
        <v>ASSHAV Poitiers</v>
      </c>
      <c r="B57" s="68" t="str">
        <f>IF(ISBLANK('Planning T2'!D26),"",'Planning T2'!D26)</f>
        <v/>
      </c>
      <c r="C57" s="34" t="s">
        <v>16</v>
      </c>
      <c r="D57" s="69" t="str">
        <f>IF(ISBLANK('Planning T2'!E26),"",'Planning T2'!E26)</f>
        <v/>
      </c>
      <c r="E57" s="40" t="str">
        <f>'Planning T2'!$C$9</f>
        <v>Bien Hêtre Torball Club 95 R</v>
      </c>
      <c r="F57" s="45"/>
      <c r="G57" s="45"/>
      <c r="H57" s="45"/>
      <c r="I57" s="132"/>
    </row>
    <row r="58" spans="1:10" s="31" customFormat="1" ht="18" customHeight="1" thickBot="1">
      <c r="A58" s="106" t="str">
        <f>'Planning T2'!$F$8</f>
        <v>ASCND Marseille R</v>
      </c>
      <c r="B58" s="71" t="str">
        <f>IF(ISBLANK('Planning T2'!D27),"",'Planning T2'!D27)</f>
        <v/>
      </c>
      <c r="C58" s="38" t="s">
        <v>16</v>
      </c>
      <c r="D58" s="72" t="str">
        <f>IF(ISBLANK('Planning T2'!E27),"",'Planning T2'!E27)</f>
        <v/>
      </c>
      <c r="E58" s="106" t="str">
        <f>'Planning T2'!$C$7</f>
        <v>ANICES Nice R2</v>
      </c>
      <c r="F58" s="47"/>
      <c r="G58" s="47"/>
      <c r="H58" s="47"/>
      <c r="I58" s="132"/>
    </row>
    <row r="59" spans="1:10" s="49" customFormat="1" ht="99.9" customHeight="1" thickBot="1">
      <c r="A59" s="95" t="s">
        <v>22</v>
      </c>
      <c r="B59" s="95"/>
      <c r="C59" s="95"/>
      <c r="D59" s="95"/>
      <c r="E59" s="95"/>
      <c r="F59" s="95"/>
      <c r="G59" s="95"/>
      <c r="H59" s="95"/>
      <c r="I59" s="95"/>
      <c r="J59" s="95"/>
    </row>
    <row r="60" spans="1:10" s="31" customFormat="1" ht="30" customHeight="1" thickBot="1">
      <c r="A60" s="82" t="s">
        <v>18</v>
      </c>
      <c r="B60" s="83" t="s">
        <v>19</v>
      </c>
      <c r="C60" s="84" t="s">
        <v>20</v>
      </c>
      <c r="D60" s="84" t="s">
        <v>13</v>
      </c>
      <c r="E60" s="84" t="s">
        <v>14</v>
      </c>
      <c r="F60" s="84" t="s">
        <v>15</v>
      </c>
      <c r="G60" s="84" t="s">
        <v>25</v>
      </c>
      <c r="H60" s="84" t="s">
        <v>26</v>
      </c>
      <c r="I60" s="84" t="s">
        <v>27</v>
      </c>
      <c r="J60" s="107" t="s">
        <v>28</v>
      </c>
    </row>
    <row r="61" spans="1:10" s="31" customFormat="1" ht="18" customHeight="1">
      <c r="A61" s="61" t="str">
        <f>'Planning T2'!$F$10</f>
        <v>MTC Mulhouse</v>
      </c>
      <c r="B61" s="139" t="str">
        <f>'Points T2'!$V$15</f>
        <v/>
      </c>
      <c r="C61" s="134">
        <f t="shared" ref="C61:C67" si="4">SUM(D61:F61)</f>
        <v>0</v>
      </c>
      <c r="D61" s="134">
        <f>IF('Points T2'!$V$7=2,1,0)+IF('Points T2'!$V$8=2,1,0)+IF('Points T2'!$V$9=2,1,0)+IF('Points T2'!$V$10=2,1,0)+IF('Points T2'!$V$11=2,1,0)+IF('Points T2'!$V$12=2,1,0)</f>
        <v>0</v>
      </c>
      <c r="E61" s="134">
        <f>IF('Points T2'!$V$7=1,1,0)+IF('Points T2'!$V$8=1,1,0)+IF('Points T2'!$V$9=1,1,0)+IF('Points T2'!$V$10=1,1,0)+IF('Points T2'!$V$11=1,1,0)+IF('Points T2'!$V$12=1,1,0)</f>
        <v>0</v>
      </c>
      <c r="F61" s="134">
        <f>IF('Points T2'!$V$7=0,1,0)+IF('Points T2'!$V$8=0,1,0)+IF('Points T2'!$V$9=0,1,0)+IF('Points T2'!$V$10=0,1,0)+IF('Points T2'!$V$11=0,1,0)+IF('Points T2'!$V$12=0,1,0)</f>
        <v>0</v>
      </c>
      <c r="G61" s="133" t="str">
        <f>'Points T2'!$T$15</f>
        <v/>
      </c>
      <c r="H61" s="133" t="str">
        <f>'Points T2'!$U$15</f>
        <v/>
      </c>
      <c r="I61" s="135" t="e">
        <f t="shared" ref="I61:I67" si="5">G61-H61</f>
        <v>#VALUE!</v>
      </c>
      <c r="J61" s="136" t="e">
        <f t="shared" ref="J61:J67" si="6">G61/H61</f>
        <v>#VALUE!</v>
      </c>
    </row>
    <row r="62" spans="1:10" s="31" customFormat="1" ht="18" customHeight="1">
      <c r="A62" s="40" t="str">
        <f>'Planning T2'!$C$7</f>
        <v>ANICES Nice R2</v>
      </c>
      <c r="B62" s="129" t="str">
        <f>'Points T2'!$G$15</f>
        <v/>
      </c>
      <c r="C62" s="119">
        <f t="shared" si="4"/>
        <v>0</v>
      </c>
      <c r="D62" s="119">
        <f>IF('Points T2'!$G$7=2,1,0)+IF('Points T2'!$G$8=2,1,0)+IF('Points T2'!$G$9=2,1,0)+IF('Points T2'!$G$10=2,1,0)+IF('Points T2'!$G$11=2,1,0)+IF('Points T2'!$G$12=2,1,0)</f>
        <v>0</v>
      </c>
      <c r="E62" s="119">
        <f>IF('Points T2'!$G$7=1,1,0)+IF('Points T2'!$G$8=1,1,0)+IF('Points T2'!$G$9=1,1,0)+IF('Points T2'!$G$10=1,1,0)+IF('Points T2'!$G$11=1,1,0)+IF('Points T2'!$G$12=1,1,0)</f>
        <v>0</v>
      </c>
      <c r="F62" s="119">
        <f>IF('Points T2'!$G$7=0,1,0)+IF('Points T2'!$G$8=0,1,0)+IF('Points T2'!$G$9=0,1,0)+IF('Points T2'!$G$10=0,1,0)+IF('Points T2'!$G$11=0,1,0)+IF('Points T2'!$G$12=0,1,0)</f>
        <v>0</v>
      </c>
      <c r="G62" s="118" t="str">
        <f>'Points T2'!$E$15</f>
        <v/>
      </c>
      <c r="H62" s="118" t="str">
        <f>'Points T2'!$F$15</f>
        <v/>
      </c>
      <c r="I62" s="120" t="e">
        <f t="shared" si="5"/>
        <v>#VALUE!</v>
      </c>
      <c r="J62" s="121" t="e">
        <f t="shared" si="6"/>
        <v>#VALUE!</v>
      </c>
    </row>
    <row r="63" spans="1:10" s="31" customFormat="1" ht="18" customHeight="1">
      <c r="A63" s="40" t="str">
        <f>'Planning T2'!$F$8</f>
        <v>ASCND Marseille R</v>
      </c>
      <c r="B63" s="129" t="str">
        <f>'Points T2'!$P$15</f>
        <v/>
      </c>
      <c r="C63" s="119">
        <f t="shared" si="4"/>
        <v>0</v>
      </c>
      <c r="D63" s="119">
        <f>IF('Points T2'!$P$7=2,1,0)+IF('Points T2'!$P$8=2,1,0)+IF('Points T2'!$P$9=2,1,0)+IF('Points T2'!$P$10=2,1,0)+IF('Points T2'!$P$11=2,1,0)+IF('Points T2'!$P$12=2,1,0)</f>
        <v>0</v>
      </c>
      <c r="E63" s="119">
        <f>IF('Points T2'!$P$7=1,1,0)+IF('Points T2'!$P$8=1,1,0)+IF('Points T2'!$P$9=1,1,0)+IF('Points T2'!$P$10=1,1,0)+IF('Points T2'!$P$11=1,1,0)+IF('Points T2'!$P$12=1,1,0)</f>
        <v>0</v>
      </c>
      <c r="F63" s="119">
        <f>IF('Points T2'!$P$7=0,1,0)+IF('Points T2'!$P$8=0,1,0)+IF('Points T2'!$P$9=0,1,0)+IF('Points T2'!$P$10=0,1,0)+IF('Points T2'!$P$11=0,1,0)+IF('Points T2'!$P$12=0,1,0)</f>
        <v>0</v>
      </c>
      <c r="G63" s="118" t="str">
        <f>'Points T2'!$N$15</f>
        <v/>
      </c>
      <c r="H63" s="118" t="str">
        <f>'Points T2'!$O$15</f>
        <v/>
      </c>
      <c r="I63" s="120" t="e">
        <f t="shared" si="5"/>
        <v>#VALUE!</v>
      </c>
      <c r="J63" s="121" t="e">
        <f t="shared" si="6"/>
        <v>#VALUE!</v>
      </c>
    </row>
    <row r="64" spans="1:10" s="31" customFormat="1" ht="18" customHeight="1">
      <c r="A64" s="40" t="str">
        <f>'Planning T2'!$F$9</f>
        <v>Grenoble H. R</v>
      </c>
      <c r="B64" s="129" t="str">
        <f>'Points T2'!$S$15</f>
        <v/>
      </c>
      <c r="C64" s="119">
        <f t="shared" si="4"/>
        <v>0</v>
      </c>
      <c r="D64" s="119">
        <f>IF('Points T2'!$S$7=2,1,0)+IF('Points T2'!$S$8=2,1,0)+IF('Points T2'!$S$9=2,1,0)+IF('Points T2'!$S$10=2,1,0)+IF('Points T2'!$S$11=2,1,0)+IF('Points T2'!$S$12=2,1,0)</f>
        <v>0</v>
      </c>
      <c r="E64" s="119">
        <f>IF('Points T2'!$S$7=1,1,0)+IF('Points T2'!$S$8=1,1,0)+IF('Points T2'!$S$9=1,1,0)+IF('Points T2'!$S$10=1,1,0)+IF('Points T2'!$S$11=1,1,0)+IF('Points T2'!$S$12=1,1,0)</f>
        <v>0</v>
      </c>
      <c r="F64" s="119">
        <f>IF('Points T2'!$S$7=0,1,0)+IF('Points T2'!$S$8=0,1,0)+IF('Points T2'!$S$9=0,1,0)+IF('Points T2'!$S$10=0,1,0)+IF('Points T2'!$S$11=0,1,0)+IF('Points T2'!$S$12=0,1,0)</f>
        <v>0</v>
      </c>
      <c r="G64" s="118" t="str">
        <f>'Points T2'!$Q$15</f>
        <v/>
      </c>
      <c r="H64" s="118" t="str">
        <f>'Points T2'!$R$15</f>
        <v/>
      </c>
      <c r="I64" s="120" t="e">
        <f t="shared" si="5"/>
        <v>#VALUE!</v>
      </c>
      <c r="J64" s="121" t="e">
        <f t="shared" si="6"/>
        <v>#VALUE!</v>
      </c>
    </row>
    <row r="65" spans="1:10" s="31" customFormat="1" ht="18" customHeight="1">
      <c r="A65" s="40" t="str">
        <f>'Planning T2'!$C$8</f>
        <v>ASSHAV Poitiers</v>
      </c>
      <c r="B65" s="129" t="str">
        <f>'Points T2'!$J$15</f>
        <v/>
      </c>
      <c r="C65" s="119">
        <f t="shared" si="4"/>
        <v>0</v>
      </c>
      <c r="D65" s="119">
        <f>IF('Points T2'!$J$7=2,1,0)+IF('Points T2'!$J$8=2,1,0)+IF('Points T2'!$J$9=2,1,0)+IF('Points T2'!$J$10=2,1,0)+IF('Points T2'!$J$11=2,1,0)+IF('Points T2'!$J$12=2,1,0)</f>
        <v>0</v>
      </c>
      <c r="E65" s="119">
        <f>IF('Points T2'!$J$7=1,1,0)+IF('Points T2'!$J$8=1,1,0)+IF('Points T2'!$J$9=1,1,0)+IF('Points T2'!$J$10=1,1,0)+IF('Points T2'!$J$11=1,1,0)+IF('Points T2'!$J$12=1,1,0)</f>
        <v>0</v>
      </c>
      <c r="F65" s="119">
        <f>IF('Points T2'!$J$7=0,1,0)+IF('Points T2'!$J$8=0,1,0)+IF('Points T2'!$J$9=0,1,0)+IF('Points T2'!$J$10=0,1,0)+IF('Points T2'!$J$11=0,1,0)+IF('Points T2'!$J$12=0,1,0)</f>
        <v>0</v>
      </c>
      <c r="G65" s="118" t="str">
        <f>'Points T2'!$H$15</f>
        <v/>
      </c>
      <c r="H65" s="118" t="str">
        <f>'Points T2'!$I$15</f>
        <v/>
      </c>
      <c r="I65" s="120" t="e">
        <f t="shared" si="5"/>
        <v>#VALUE!</v>
      </c>
      <c r="J65" s="121" t="e">
        <f t="shared" si="6"/>
        <v>#VALUE!</v>
      </c>
    </row>
    <row r="66" spans="1:10" s="31" customFormat="1" ht="18" customHeight="1">
      <c r="A66" s="40" t="str">
        <f>'Planning T2'!$F$7</f>
        <v>Brest Handisport</v>
      </c>
      <c r="B66" s="129" t="str">
        <f>'Points T2'!$M$15</f>
        <v/>
      </c>
      <c r="C66" s="119">
        <f t="shared" si="4"/>
        <v>0</v>
      </c>
      <c r="D66" s="119">
        <f>IF('Points T2'!$M$7=2,1,0)+IF('Points T2'!$M$8=2,1,0)+IF('Points T2'!$M$9=2,1,0)+IF('Points T2'!$M$10=2,1,0)+IF('Points T2'!$M$11=2,1,0)+IF('Points T2'!$M$12=2,1,0)</f>
        <v>0</v>
      </c>
      <c r="E66" s="119">
        <f>IF('Points T2'!$M$7=1,1,0)+IF('Points T2'!$M$8=1,1,0)+IF('Points T2'!$M$9=1,1,0)+IF('Points T2'!$M$10=1,1,0)+IF('Points T2'!$M$11=1,1,0)+IF('Points T2'!$M$12=1,1,0)</f>
        <v>0</v>
      </c>
      <c r="F66" s="119">
        <f>IF('Points T2'!$M$7=0,1,0)+IF('Points T2'!$M$8=0,1,0)+IF('Points T2'!$M$9=0,1,0)+IF('Points T2'!$M$10=0,1,0)+IF('Points T2'!$M$11=0,1,0)+IF('Points T2'!$M$12=0,1,0)</f>
        <v>0</v>
      </c>
      <c r="G66" s="118" t="str">
        <f>'Points T2'!$K$15</f>
        <v/>
      </c>
      <c r="H66" s="118" t="str">
        <f>'Points T2'!$L$15</f>
        <v/>
      </c>
      <c r="I66" s="120" t="e">
        <f t="shared" si="5"/>
        <v>#VALUE!</v>
      </c>
      <c r="J66" s="121" t="e">
        <f t="shared" si="6"/>
        <v>#VALUE!</v>
      </c>
    </row>
    <row r="67" spans="1:10" s="31" customFormat="1" ht="18" customHeight="1" thickBot="1">
      <c r="A67" s="137" t="str">
        <f>'Planning T2'!$C$9</f>
        <v>Bien Hêtre Torball Club 95 R</v>
      </c>
      <c r="B67" s="130" t="str">
        <f>'Points T2'!$D$15</f>
        <v/>
      </c>
      <c r="C67" s="123">
        <f t="shared" si="4"/>
        <v>0</v>
      </c>
      <c r="D67" s="123">
        <f>IF('Points T2'!$D$7=2,1,0)+IF('Points T2'!$D$8=2,1,0)+IF('Points T2'!$D$9=2,1,0)+IF('Points T2'!$D$10=2,1,0)+IF('Points T2'!$D$11=2,1,0)+IF('Points T2'!$D$12=2,1,0)</f>
        <v>0</v>
      </c>
      <c r="E67" s="123">
        <f>IF('Points T2'!$D$7=1,1,0)+IF('Points T2'!$D$8=1,1,0)+IF('Points T2'!$D$9=1,1,0)+IF('Points T2'!$D$10=1,1,0)+IF('Points T2'!$D$11=1,1,0)+IF('Points T2'!$D$12=1,1,0)</f>
        <v>0</v>
      </c>
      <c r="F67" s="123">
        <f>IF('Points T2'!$D$7=0,1,0)+IF('Points T2'!$D$8=0,1,0)+IF('Points T2'!$D$9=0,1,0)+IF('Points T2'!$D$10=0,1,0)+IF('Points T2'!$D$11=0,1,0)+IF('Points T2'!$D$12=0,1,0)</f>
        <v>0</v>
      </c>
      <c r="G67" s="122" t="str">
        <f>'Points T2'!$B$15</f>
        <v/>
      </c>
      <c r="H67" s="122" t="str">
        <f>'Points T2'!$C$15</f>
        <v/>
      </c>
      <c r="I67" s="124" t="e">
        <f t="shared" si="5"/>
        <v>#VALUE!</v>
      </c>
      <c r="J67" s="125" t="e">
        <f t="shared" si="6"/>
        <v>#VALUE!</v>
      </c>
    </row>
    <row r="68" spans="1:10" s="31" customFormat="1" ht="18" customHeight="1" thickBot="1">
      <c r="A68" s="138" t="s">
        <v>21</v>
      </c>
      <c r="B68" s="131">
        <f t="shared" ref="B68:I68" si="7">SUM(B61:B67)</f>
        <v>0</v>
      </c>
      <c r="C68" s="127">
        <f t="shared" si="7"/>
        <v>0</v>
      </c>
      <c r="D68" s="127">
        <f t="shared" si="7"/>
        <v>0</v>
      </c>
      <c r="E68" s="127">
        <f t="shared" si="7"/>
        <v>0</v>
      </c>
      <c r="F68" s="127">
        <f t="shared" si="7"/>
        <v>0</v>
      </c>
      <c r="G68" s="127">
        <f t="shared" si="7"/>
        <v>0</v>
      </c>
      <c r="H68" s="127">
        <f t="shared" si="7"/>
        <v>0</v>
      </c>
      <c r="I68" s="127" t="e">
        <f t="shared" si="7"/>
        <v>#VALUE!</v>
      </c>
      <c r="J68" s="127"/>
    </row>
    <row r="69" spans="1:10" s="49" customFormat="1" ht="61.5" customHeight="1">
      <c r="A69" s="170" t="str">
        <f>'Planning T1'!A1:G1</f>
        <v>CHAMPIONNAT DE FRANCE DE TORBALL 2021-2022</v>
      </c>
      <c r="B69" s="170"/>
      <c r="C69" s="170"/>
      <c r="D69" s="170"/>
      <c r="E69" s="170"/>
      <c r="F69" s="170"/>
      <c r="G69" s="170"/>
      <c r="H69" s="170"/>
      <c r="I69" s="170"/>
      <c r="J69" s="170"/>
    </row>
    <row r="70" spans="1:10" s="31" customFormat="1" ht="15" customHeight="1">
      <c r="A70" s="167" t="str">
        <f>'Planning T1'!A2:G2</f>
        <v>Division 3 Masculine</v>
      </c>
      <c r="B70" s="167"/>
      <c r="C70" s="167"/>
      <c r="D70" s="167"/>
      <c r="E70" s="167"/>
      <c r="F70" s="167"/>
      <c r="G70" s="167"/>
      <c r="H70" s="167"/>
      <c r="I70" s="167"/>
      <c r="J70" s="167"/>
    </row>
    <row r="71" spans="1:10" s="94" customFormat="1" ht="99.9" customHeight="1" thickBot="1">
      <c r="A71" s="172" t="s">
        <v>23</v>
      </c>
      <c r="B71" s="172"/>
      <c r="C71" s="172"/>
      <c r="D71" s="172"/>
      <c r="E71" s="172"/>
      <c r="F71" s="172"/>
      <c r="G71" s="172"/>
      <c r="H71" s="172"/>
      <c r="I71" s="172"/>
      <c r="J71" s="172"/>
    </row>
    <row r="72" spans="1:10" s="31" customFormat="1" ht="30" customHeight="1" thickBot="1">
      <c r="A72" s="82" t="s">
        <v>18</v>
      </c>
      <c r="B72" s="83" t="s">
        <v>19</v>
      </c>
      <c r="C72" s="84" t="s">
        <v>20</v>
      </c>
      <c r="D72" s="84" t="s">
        <v>13</v>
      </c>
      <c r="E72" s="84" t="s">
        <v>14</v>
      </c>
      <c r="F72" s="84" t="s">
        <v>15</v>
      </c>
      <c r="G72" s="84" t="s">
        <v>25</v>
      </c>
      <c r="H72" s="84" t="s">
        <v>26</v>
      </c>
      <c r="I72" s="84" t="s">
        <v>27</v>
      </c>
      <c r="J72" s="107" t="s">
        <v>28</v>
      </c>
    </row>
    <row r="73" spans="1:10" s="31" customFormat="1" ht="21.75" customHeight="1">
      <c r="A73" s="57" t="str">
        <f>grille7fixe!$A$73</f>
        <v>Grenoble H. R</v>
      </c>
      <c r="B73" s="133" t="e">
        <f>grille7fixe!$B$73</f>
        <v>#VALUE!</v>
      </c>
      <c r="C73" s="134">
        <f>grille7fixe!$C$73</f>
        <v>0</v>
      </c>
      <c r="D73" s="134">
        <f>grille7fixe!$D$73</f>
        <v>0</v>
      </c>
      <c r="E73" s="141">
        <f>grille7fixe!$E$73</f>
        <v>0</v>
      </c>
      <c r="F73" s="134">
        <f>grille7fixe!$F$73</f>
        <v>0</v>
      </c>
      <c r="G73" s="135" t="e">
        <f>grille7fixe!$G$73</f>
        <v>#VALUE!</v>
      </c>
      <c r="H73" s="135" t="e">
        <f>grille7fixe!$H$73</f>
        <v>#VALUE!</v>
      </c>
      <c r="I73" s="135" t="e">
        <f>grille7fixe!$I$73</f>
        <v>#VALUE!</v>
      </c>
      <c r="J73" s="136" t="e">
        <f>grille7fixe!$J$73</f>
        <v>#VALUE!</v>
      </c>
    </row>
    <row r="74" spans="1:10" s="31" customFormat="1" ht="21.75" customHeight="1">
      <c r="A74" s="50" t="str">
        <f>grille7fixe!$A$74</f>
        <v>ASSHAV Poitiers</v>
      </c>
      <c r="B74" s="118" t="e">
        <f>grille7fixe!$B$74</f>
        <v>#VALUE!</v>
      </c>
      <c r="C74" s="119">
        <f>grille7fixe!$C$74</f>
        <v>0</v>
      </c>
      <c r="D74" s="119">
        <f>grille7fixe!$D$74</f>
        <v>0</v>
      </c>
      <c r="E74" s="119">
        <f>grille7fixe!$E$74</f>
        <v>0</v>
      </c>
      <c r="F74" s="119">
        <f>grille7fixe!$F$74</f>
        <v>0</v>
      </c>
      <c r="G74" s="120" t="e">
        <f>grille7fixe!$G$74</f>
        <v>#VALUE!</v>
      </c>
      <c r="H74" s="120" t="e">
        <f>grille7fixe!$H$74</f>
        <v>#VALUE!</v>
      </c>
      <c r="I74" s="120" t="e">
        <f>grille7fixe!$I$74</f>
        <v>#VALUE!</v>
      </c>
      <c r="J74" s="121" t="e">
        <f>grille7fixe!$J$74</f>
        <v>#VALUE!</v>
      </c>
    </row>
    <row r="75" spans="1:10" s="31" customFormat="1" ht="21.75" customHeight="1">
      <c r="A75" s="50" t="str">
        <f>grille7fixe!$A$75</f>
        <v>ANICES Nice R2</v>
      </c>
      <c r="B75" s="118" t="e">
        <f>grille7fixe!$B$75</f>
        <v>#VALUE!</v>
      </c>
      <c r="C75" s="119">
        <f>grille7fixe!$C$75</f>
        <v>0</v>
      </c>
      <c r="D75" s="119">
        <f>grille7fixe!$D$75</f>
        <v>0</v>
      </c>
      <c r="E75" s="119">
        <f>grille7fixe!$E$75</f>
        <v>0</v>
      </c>
      <c r="F75" s="119">
        <f>grille7fixe!$F$75</f>
        <v>0</v>
      </c>
      <c r="G75" s="120" t="e">
        <f>grille7fixe!$G$75</f>
        <v>#VALUE!</v>
      </c>
      <c r="H75" s="120" t="e">
        <f>grille7fixe!$H$75</f>
        <v>#VALUE!</v>
      </c>
      <c r="I75" s="120" t="e">
        <f>grille7fixe!$I$75</f>
        <v>#VALUE!</v>
      </c>
      <c r="J75" s="121" t="e">
        <f>grille7fixe!$J$75</f>
        <v>#VALUE!</v>
      </c>
    </row>
    <row r="76" spans="1:10" s="31" customFormat="1" ht="21.75" customHeight="1">
      <c r="A76" s="50" t="str">
        <f>grille7fixe!$A$76</f>
        <v>ASCND Marseille R</v>
      </c>
      <c r="B76" s="118" t="e">
        <f>grille7fixe!$B$76</f>
        <v>#VALUE!</v>
      </c>
      <c r="C76" s="119">
        <f>grille7fixe!$C$76</f>
        <v>0</v>
      </c>
      <c r="D76" s="119">
        <f>grille7fixe!$D$76</f>
        <v>0</v>
      </c>
      <c r="E76" s="142">
        <f>grille7fixe!$E$76</f>
        <v>0</v>
      </c>
      <c r="F76" s="119">
        <f>grille7fixe!$F$76</f>
        <v>0</v>
      </c>
      <c r="G76" s="120" t="e">
        <f>grille7fixe!$G$76</f>
        <v>#VALUE!</v>
      </c>
      <c r="H76" s="120" t="e">
        <f>grille7fixe!$H$76</f>
        <v>#VALUE!</v>
      </c>
      <c r="I76" s="120" t="e">
        <f>grille7fixe!$I$76</f>
        <v>#VALUE!</v>
      </c>
      <c r="J76" s="121" t="e">
        <f>grille7fixe!$J$76</f>
        <v>#VALUE!</v>
      </c>
    </row>
    <row r="77" spans="1:10" s="31" customFormat="1" ht="21.75" customHeight="1">
      <c r="A77" s="50" t="str">
        <f>grille7fixe!$A$77</f>
        <v>Brest Handisport</v>
      </c>
      <c r="B77" s="118" t="e">
        <f>grille7fixe!$B$77</f>
        <v>#VALUE!</v>
      </c>
      <c r="C77" s="119">
        <f>grille7fixe!$C$77</f>
        <v>0</v>
      </c>
      <c r="D77" s="119">
        <f>grille7fixe!$D$77</f>
        <v>0</v>
      </c>
      <c r="E77" s="119">
        <f>grille7fixe!$E$77</f>
        <v>0</v>
      </c>
      <c r="F77" s="119">
        <f>grille7fixe!$F$77</f>
        <v>0</v>
      </c>
      <c r="G77" s="120" t="e">
        <f>grille7fixe!$G$77</f>
        <v>#VALUE!</v>
      </c>
      <c r="H77" s="120" t="e">
        <f>grille7fixe!$H$77</f>
        <v>#VALUE!</v>
      </c>
      <c r="I77" s="120" t="e">
        <f>grille7fixe!$I$77</f>
        <v>#VALUE!</v>
      </c>
      <c r="J77" s="121" t="e">
        <f>grille7fixe!$J$77</f>
        <v>#VALUE!</v>
      </c>
    </row>
    <row r="78" spans="1:10" s="31" customFormat="1" ht="21.75" customHeight="1">
      <c r="A78" s="50" t="str">
        <f>grille7fixe!$A$78</f>
        <v>Bien Hêtre Torball Club 95 R</v>
      </c>
      <c r="B78" s="118" t="e">
        <f>grille7fixe!$B$78</f>
        <v>#VALUE!</v>
      </c>
      <c r="C78" s="119">
        <f>grille7fixe!$C$78</f>
        <v>0</v>
      </c>
      <c r="D78" s="119">
        <f>grille7fixe!$D$78</f>
        <v>0</v>
      </c>
      <c r="E78" s="119">
        <f>grille7fixe!$E$78</f>
        <v>0</v>
      </c>
      <c r="F78" s="119">
        <f>grille7fixe!$F$78</f>
        <v>0</v>
      </c>
      <c r="G78" s="120" t="e">
        <f>grille7fixe!$G$78</f>
        <v>#VALUE!</v>
      </c>
      <c r="H78" s="120" t="e">
        <f>grille7fixe!$H$78</f>
        <v>#VALUE!</v>
      </c>
      <c r="I78" s="120" t="e">
        <f>grille7fixe!$I$78</f>
        <v>#VALUE!</v>
      </c>
      <c r="J78" s="121" t="e">
        <f>grille7fixe!$J$78</f>
        <v>#VALUE!</v>
      </c>
    </row>
    <row r="79" spans="1:10" s="31" customFormat="1" ht="21.75" customHeight="1" thickBot="1">
      <c r="A79" s="140" t="str">
        <f>grille7fixe!$A$79</f>
        <v>MTC Mulhouse</v>
      </c>
      <c r="B79" s="118" t="e">
        <f>grille7fixe!$B$79</f>
        <v>#VALUE!</v>
      </c>
      <c r="C79" s="119">
        <f>grille7fixe!$C$79</f>
        <v>0</v>
      </c>
      <c r="D79" s="119">
        <f>grille7fixe!$D$79</f>
        <v>0</v>
      </c>
      <c r="E79" s="119">
        <f>grille7fixe!$E$79</f>
        <v>0</v>
      </c>
      <c r="F79" s="119">
        <f>grille7fixe!$F$79</f>
        <v>0</v>
      </c>
      <c r="G79" s="120" t="e">
        <f>grille7fixe!$G$79</f>
        <v>#VALUE!</v>
      </c>
      <c r="H79" s="120" t="e">
        <f>grille7fixe!$H$79</f>
        <v>#VALUE!</v>
      </c>
      <c r="I79" s="120" t="e">
        <f>grille7fixe!$I$79</f>
        <v>#VALUE!</v>
      </c>
      <c r="J79" s="121" t="e">
        <f>grille7fixe!$J$79</f>
        <v>#VALUE!</v>
      </c>
    </row>
    <row r="80" spans="1:10" s="31" customFormat="1" ht="21.75" customHeight="1" thickBot="1">
      <c r="A80" s="113" t="s">
        <v>21</v>
      </c>
      <c r="B80" s="126" t="e">
        <f t="shared" ref="B80:I80" si="8">SUM(B73:B79)</f>
        <v>#VALUE!</v>
      </c>
      <c r="C80" s="127">
        <f t="shared" si="8"/>
        <v>0</v>
      </c>
      <c r="D80" s="127">
        <f t="shared" si="8"/>
        <v>0</v>
      </c>
      <c r="E80" s="127">
        <f t="shared" si="8"/>
        <v>0</v>
      </c>
      <c r="F80" s="127">
        <f t="shared" si="8"/>
        <v>0</v>
      </c>
      <c r="G80" s="127" t="e">
        <f t="shared" si="8"/>
        <v>#VALUE!</v>
      </c>
      <c r="H80" s="127" t="e">
        <f t="shared" si="8"/>
        <v>#VALUE!</v>
      </c>
      <c r="I80" s="127" t="e">
        <f t="shared" si="8"/>
        <v>#VALUE!</v>
      </c>
      <c r="J80" s="127"/>
    </row>
    <row r="81" s="31" customFormat="1" ht="21.75" customHeight="1"/>
    <row r="82" ht="21.75" customHeight="1"/>
  </sheetData>
  <mergeCells count="10">
    <mergeCell ref="A71:J71"/>
    <mergeCell ref="A36:J36"/>
    <mergeCell ref="A37:J37"/>
    <mergeCell ref="A69:J69"/>
    <mergeCell ref="A70:J70"/>
    <mergeCell ref="A1:J1"/>
    <mergeCell ref="A2:J2"/>
    <mergeCell ref="A3:J3"/>
    <mergeCell ref="A35:J35"/>
    <mergeCell ref="A25:J25"/>
  </mergeCells>
  <phoneticPr fontId="19" type="noConversion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2"/>
  <sheetViews>
    <sheetView topLeftCell="A72" workbookViewId="0">
      <selection activeCell="A80" sqref="A80"/>
    </sheetView>
  </sheetViews>
  <sheetFormatPr baseColWidth="10" defaultRowHeight="13.2"/>
  <cols>
    <col min="1" max="1" width="25.33203125" customWidth="1"/>
    <col min="2" max="10" width="6.44140625" customWidth="1"/>
  </cols>
  <sheetData>
    <row r="1" spans="1:10" ht="21" customHeight="1">
      <c r="A1" s="166" t="str">
        <f>+'Planning T1'!A1:G1</f>
        <v>CHAMPIONNAT DE FRANCE DE TORBALL 2021-2022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4.75" customHeight="1">
      <c r="A2" s="167" t="str">
        <f>+'Planning T1'!A2:G2</f>
        <v>Division 3 Masculine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21.75" customHeight="1" thickBot="1">
      <c r="A3" s="174" t="str">
        <f>+'Planning T1'!A3:G3</f>
        <v>Premier tour : Grenoble H., 05/02/2022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s="31" customFormat="1" ht="15.9" customHeight="1">
      <c r="A4" s="57" t="str">
        <f>'Planning T1'!C7</f>
        <v>MTC Mulhouse</v>
      </c>
      <c r="B4" s="58"/>
      <c r="C4" s="59" t="str">
        <f>IF(ISBLANK('Planning T1'!D7),"",'Planning T1'!D7)</f>
        <v/>
      </c>
      <c r="D4" s="60" t="s">
        <v>16</v>
      </c>
      <c r="E4" s="60" t="str">
        <f>IF(ISBLANK('Planning T1'!E7),"",'Planning T1'!E7)</f>
        <v/>
      </c>
      <c r="F4" s="61" t="str">
        <f>'Planning T1'!F7</f>
        <v>Grenoble H. R</v>
      </c>
      <c r="G4" s="62"/>
      <c r="H4" s="62"/>
      <c r="I4" s="63"/>
      <c r="J4" s="64"/>
    </row>
    <row r="5" spans="1:10" s="31" customFormat="1" ht="15.9" customHeight="1">
      <c r="A5" s="50" t="str">
        <f>'Planning T1'!C8</f>
        <v>ANICES Nice R2</v>
      </c>
      <c r="B5" s="32"/>
      <c r="C5" s="33" t="str">
        <f>IF(ISBLANK('Planning T1'!D8),"",'Planning T1'!D8)</f>
        <v/>
      </c>
      <c r="D5" s="34" t="s">
        <v>16</v>
      </c>
      <c r="E5" s="34" t="str">
        <f>IF(ISBLANK('Planning T1'!E8),"",'Planning T1'!E8)</f>
        <v/>
      </c>
      <c r="F5" s="40" t="str">
        <f>'Planning T1'!F8</f>
        <v>Bien Hêtre Torball Club 95 R</v>
      </c>
      <c r="G5" s="51"/>
      <c r="H5" s="51"/>
      <c r="I5" s="52"/>
      <c r="J5" s="35"/>
    </row>
    <row r="6" spans="1:10" s="31" customFormat="1" ht="15.9" customHeight="1">
      <c r="A6" s="50" t="str">
        <f>'Planning T1'!C9</f>
        <v>ASCND Marseille R</v>
      </c>
      <c r="B6" s="32"/>
      <c r="C6" s="33" t="str">
        <f>IF(ISBLANK('Planning T1'!D9),"",'Planning T1'!D9)</f>
        <v/>
      </c>
      <c r="D6" s="34" t="s">
        <v>16</v>
      </c>
      <c r="E6" s="34" t="str">
        <f>IF(ISBLANK('Planning T1'!E9),"",'Planning T1'!E9)</f>
        <v/>
      </c>
      <c r="F6" s="40" t="str">
        <f>'Planning T1'!F9</f>
        <v>Brest Handisport</v>
      </c>
      <c r="G6" s="51"/>
      <c r="H6" s="51"/>
      <c r="I6" s="52"/>
      <c r="J6" s="35"/>
    </row>
    <row r="7" spans="1:10" s="31" customFormat="1" ht="15.9" customHeight="1">
      <c r="A7" s="50" t="str">
        <f>'Planning T1'!C10</f>
        <v>Grenoble H. R</v>
      </c>
      <c r="B7" s="32"/>
      <c r="C7" s="33" t="str">
        <f>IF(ISBLANK('Planning T1'!D10),"",'Planning T1'!D10)</f>
        <v/>
      </c>
      <c r="D7" s="34" t="s">
        <v>16</v>
      </c>
      <c r="E7" s="34" t="str">
        <f>IF(ISBLANK('Planning T1'!E10),"",'Planning T1'!E10)</f>
        <v/>
      </c>
      <c r="F7" s="40" t="str">
        <f>'Planning T1'!F10</f>
        <v>ASSHAV Poitiers</v>
      </c>
      <c r="G7" s="51"/>
      <c r="H7" s="51"/>
      <c r="I7" s="52"/>
      <c r="J7" s="35"/>
    </row>
    <row r="8" spans="1:10" s="31" customFormat="1" ht="15.9" customHeight="1">
      <c r="A8" s="50" t="str">
        <f>'Planning T1'!C11</f>
        <v>MTC Mulhouse</v>
      </c>
      <c r="B8" s="32"/>
      <c r="C8" s="33" t="str">
        <f>IF(ISBLANK('Planning T1'!D11),"",'Planning T1'!D11)</f>
        <v/>
      </c>
      <c r="D8" s="34" t="s">
        <v>16</v>
      </c>
      <c r="E8" s="34" t="str">
        <f>IF(ISBLANK('Planning T1'!E11),"",'Planning T1'!E11)</f>
        <v/>
      </c>
      <c r="F8" s="40" t="str">
        <f>'Planning T1'!F11</f>
        <v>ANICES Nice R2</v>
      </c>
      <c r="G8" s="51"/>
      <c r="H8" s="51"/>
      <c r="I8" s="52"/>
      <c r="J8" s="35"/>
    </row>
    <row r="9" spans="1:10" s="31" customFormat="1" ht="15.9" customHeight="1">
      <c r="A9" s="53" t="str">
        <f>'Planning T1'!C12</f>
        <v>Bien Hêtre Torball Club 95 R</v>
      </c>
      <c r="B9" s="32"/>
      <c r="C9" s="33" t="str">
        <f>IF(ISBLANK('Planning T1'!D12),"",'Planning T1'!D12)</f>
        <v/>
      </c>
      <c r="D9" s="34" t="s">
        <v>16</v>
      </c>
      <c r="E9" s="34" t="str">
        <f>IF(ISBLANK('Planning T1'!E12),"",'Planning T1'!E12)</f>
        <v/>
      </c>
      <c r="F9" s="40" t="str">
        <f>'Planning T1'!F12</f>
        <v>ASCND Marseille R</v>
      </c>
      <c r="G9" s="51"/>
      <c r="H9" s="51"/>
      <c r="I9" s="52"/>
      <c r="J9" s="35"/>
    </row>
    <row r="10" spans="1:10" s="31" customFormat="1" ht="15.9" customHeight="1">
      <c r="A10" s="50" t="str">
        <f>'Planning T1'!C13</f>
        <v>ASSHAV Poitiers</v>
      </c>
      <c r="B10" s="32"/>
      <c r="C10" s="33" t="str">
        <f>IF(ISBLANK('Planning T1'!D13),"",'Planning T1'!D13)</f>
        <v/>
      </c>
      <c r="D10" s="34" t="s">
        <v>16</v>
      </c>
      <c r="E10" s="34" t="str">
        <f>IF(ISBLANK('Planning T1'!E13),"",'Planning T1'!E13)</f>
        <v/>
      </c>
      <c r="F10" s="40" t="str">
        <f>'Planning T1'!F13</f>
        <v>Brest Handisport</v>
      </c>
      <c r="G10" s="51"/>
      <c r="H10" s="51"/>
      <c r="I10" s="52"/>
      <c r="J10" s="35"/>
    </row>
    <row r="11" spans="1:10" s="31" customFormat="1" ht="15.9" customHeight="1">
      <c r="A11" s="50" t="str">
        <f>'Planning T1'!C14</f>
        <v>ANICES Nice R2</v>
      </c>
      <c r="B11" s="32"/>
      <c r="C11" s="33" t="str">
        <f>IF(ISBLANK('Planning T1'!D14),"",'Planning T1'!D14)</f>
        <v/>
      </c>
      <c r="D11" s="34" t="s">
        <v>16</v>
      </c>
      <c r="E11" s="34" t="str">
        <f>IF(ISBLANK('Planning T1'!E14),"",'Planning T1'!E14)</f>
        <v/>
      </c>
      <c r="F11" s="40" t="str">
        <f>'Planning T1'!F14</f>
        <v>Grenoble H. R</v>
      </c>
      <c r="G11" s="51"/>
      <c r="H11" s="51"/>
      <c r="I11" s="52"/>
      <c r="J11" s="35"/>
    </row>
    <row r="12" spans="1:10" s="31" customFormat="1" ht="15.9" customHeight="1">
      <c r="A12" s="50" t="str">
        <f>'Planning T1'!C15</f>
        <v>ASCND Marseille R</v>
      </c>
      <c r="B12" s="32"/>
      <c r="C12" s="33" t="str">
        <f>IF(ISBLANK('Planning T1'!D15),"",'Planning T1'!D15)</f>
        <v/>
      </c>
      <c r="D12" s="34" t="s">
        <v>16</v>
      </c>
      <c r="E12" s="34" t="str">
        <f>IF(ISBLANK('Planning T1'!E15),"",'Planning T1'!E15)</f>
        <v/>
      </c>
      <c r="F12" s="44" t="str">
        <f>'Planning T1'!F15</f>
        <v>MTC Mulhouse</v>
      </c>
      <c r="G12" s="51"/>
      <c r="H12" s="51"/>
      <c r="I12" s="52"/>
      <c r="J12" s="35"/>
    </row>
    <row r="13" spans="1:10" s="31" customFormat="1" ht="15.9" customHeight="1">
      <c r="A13" s="50" t="str">
        <f>'Planning T1'!C16</f>
        <v>Brest Handisport</v>
      </c>
      <c r="B13" s="32"/>
      <c r="C13" s="33" t="str">
        <f>IF(ISBLANK('Planning T1'!D16),"",'Planning T1'!D16)</f>
        <v/>
      </c>
      <c r="D13" s="34" t="s">
        <v>16</v>
      </c>
      <c r="E13" s="34" t="str">
        <f>IF(ISBLANK('Planning T1'!E16),"",'Planning T1'!E16)</f>
        <v/>
      </c>
      <c r="F13" s="40" t="str">
        <f>'Planning T1'!F16</f>
        <v>Bien Hêtre Torball Club 95 R</v>
      </c>
      <c r="G13" s="51"/>
      <c r="H13" s="51"/>
      <c r="I13" s="52"/>
      <c r="J13" s="35"/>
    </row>
    <row r="14" spans="1:10" s="31" customFormat="1" ht="15.9" customHeight="1">
      <c r="A14" s="50" t="str">
        <f>'Planning T1'!C17</f>
        <v>ASSHAV Poitiers</v>
      </c>
      <c r="B14" s="32"/>
      <c r="C14" s="33" t="str">
        <f>IF(ISBLANK('Planning T1'!D17),"",'Planning T1'!D17)</f>
        <v/>
      </c>
      <c r="D14" s="34" t="s">
        <v>16</v>
      </c>
      <c r="E14" s="34" t="str">
        <f>IF(ISBLANK('Planning T1'!E17),"",'Planning T1'!E17)</f>
        <v/>
      </c>
      <c r="F14" s="40" t="str">
        <f>'Planning T1'!F17</f>
        <v>ANICES Nice R2</v>
      </c>
      <c r="G14" s="51"/>
      <c r="H14" s="51"/>
      <c r="I14" s="52"/>
      <c r="J14" s="35"/>
    </row>
    <row r="15" spans="1:10" s="31" customFormat="1" ht="15.9" customHeight="1">
      <c r="A15" s="50" t="str">
        <f>'Planning T1'!C18</f>
        <v>Grenoble H. R</v>
      </c>
      <c r="B15" s="32"/>
      <c r="C15" s="33" t="str">
        <f>IF(ISBLANK('Planning T1'!D18),"",'Planning T1'!D18)</f>
        <v/>
      </c>
      <c r="D15" s="34" t="s">
        <v>16</v>
      </c>
      <c r="E15" s="34" t="str">
        <f>IF(ISBLANK('Planning T1'!E18),"",'Planning T1'!E18)</f>
        <v/>
      </c>
      <c r="F15" s="40" t="str">
        <f>'Planning T1'!F18</f>
        <v>ASCND Marseille R</v>
      </c>
      <c r="G15" s="51"/>
      <c r="H15" s="51"/>
      <c r="I15" s="52"/>
      <c r="J15" s="35"/>
    </row>
    <row r="16" spans="1:10" s="31" customFormat="1" ht="15.9" customHeight="1">
      <c r="A16" s="53" t="str">
        <f>'Planning T1'!C19</f>
        <v>MTC Mulhouse</v>
      </c>
      <c r="B16" s="32"/>
      <c r="C16" s="33" t="str">
        <f>IF(ISBLANK('Planning T1'!D19),"",'Planning T1'!D19)</f>
        <v/>
      </c>
      <c r="D16" s="34" t="s">
        <v>16</v>
      </c>
      <c r="E16" s="34" t="str">
        <f>IF(ISBLANK('Planning T1'!E19),"",'Planning T1'!E19)</f>
        <v/>
      </c>
      <c r="F16" s="40" t="str">
        <f>'Planning T1'!F19</f>
        <v>Brest Handisport</v>
      </c>
      <c r="G16" s="51"/>
      <c r="H16" s="51"/>
      <c r="I16" s="52"/>
      <c r="J16" s="35"/>
    </row>
    <row r="17" spans="1:10" s="31" customFormat="1" ht="15.9" customHeight="1">
      <c r="A17" s="50" t="str">
        <f>'Planning T1'!C20</f>
        <v>Bien Hêtre Torball Club 95 R</v>
      </c>
      <c r="B17" s="32"/>
      <c r="C17" s="33" t="str">
        <f>IF(ISBLANK('Planning T1'!D20),"",'Planning T1'!D20)</f>
        <v/>
      </c>
      <c r="D17" s="34" t="s">
        <v>16</v>
      </c>
      <c r="E17" s="34" t="str">
        <f>IF(ISBLANK('Planning T1'!E20),"",'Planning T1'!E20)</f>
        <v/>
      </c>
      <c r="F17" s="40" t="str">
        <f>'Planning T1'!F20</f>
        <v>ASSHAV Poitiers</v>
      </c>
      <c r="G17" s="51"/>
      <c r="H17" s="51"/>
      <c r="I17" s="52"/>
      <c r="J17" s="35"/>
    </row>
    <row r="18" spans="1:10" s="31" customFormat="1" ht="15.9" customHeight="1">
      <c r="A18" s="50" t="str">
        <f>'Planning T1'!C21</f>
        <v>ANICES Nice R2</v>
      </c>
      <c r="B18" s="32"/>
      <c r="C18" s="33" t="str">
        <f>IF(ISBLANK('Planning T1'!D21),"",'Planning T1'!D21)</f>
        <v/>
      </c>
      <c r="D18" s="34" t="s">
        <v>16</v>
      </c>
      <c r="E18" s="34" t="str">
        <f>IF(ISBLANK('Planning T1'!E21),"",'Planning T1'!E21)</f>
        <v/>
      </c>
      <c r="F18" s="40" t="str">
        <f>'Planning T1'!F21</f>
        <v>ASCND Marseille R</v>
      </c>
      <c r="G18" s="51"/>
      <c r="H18" s="51"/>
      <c r="I18" s="52"/>
      <c r="J18" s="35"/>
    </row>
    <row r="19" spans="1:10" s="31" customFormat="1" ht="15.9" customHeight="1">
      <c r="A19" s="50" t="str">
        <f>'Planning T1'!C22</f>
        <v>Brest Handisport</v>
      </c>
      <c r="B19" s="32"/>
      <c r="C19" s="33" t="str">
        <f>IF(ISBLANK('Planning T1'!D22),"",'Planning T1'!D22)</f>
        <v/>
      </c>
      <c r="D19" s="34" t="s">
        <v>16</v>
      </c>
      <c r="E19" s="34" t="str">
        <f>IF(ISBLANK('Planning T1'!E22),"",'Planning T1'!E22)</f>
        <v/>
      </c>
      <c r="F19" s="40" t="str">
        <f>'Planning T1'!F22</f>
        <v>Grenoble H. R</v>
      </c>
      <c r="G19" s="51"/>
      <c r="H19" s="51"/>
      <c r="I19" s="52"/>
      <c r="J19" s="35"/>
    </row>
    <row r="20" spans="1:10" s="31" customFormat="1" ht="15.9" customHeight="1">
      <c r="A20" s="50" t="str">
        <f>'Planning T1'!C23</f>
        <v>Bien Hêtre Torball Club 95 R</v>
      </c>
      <c r="B20" s="32"/>
      <c r="C20" s="33" t="str">
        <f>IF(ISBLANK('Planning T1'!D23),"",'Planning T1'!D23)</f>
        <v/>
      </c>
      <c r="D20" s="34" t="s">
        <v>16</v>
      </c>
      <c r="E20" s="34" t="str">
        <f>IF(ISBLANK('Planning T1'!E23),"",'Planning T1'!E23)</f>
        <v/>
      </c>
      <c r="F20" s="40" t="str">
        <f>'Planning T1'!F23</f>
        <v>MTC Mulhouse</v>
      </c>
      <c r="G20" s="51"/>
      <c r="H20" s="51"/>
      <c r="I20" s="52"/>
      <c r="J20" s="35"/>
    </row>
    <row r="21" spans="1:10" s="31" customFormat="1" ht="15.9" customHeight="1">
      <c r="A21" s="53" t="str">
        <f>'Planning T1'!C24</f>
        <v>ASCND Marseille R</v>
      </c>
      <c r="B21" s="32"/>
      <c r="C21" s="33" t="str">
        <f>IF(ISBLANK('Planning T1'!D24),"",'Planning T1'!D24)</f>
        <v/>
      </c>
      <c r="D21" s="34" t="s">
        <v>16</v>
      </c>
      <c r="E21" s="34" t="str">
        <f>IF(ISBLANK('Planning T1'!E24),"",'Planning T1'!E24)</f>
        <v/>
      </c>
      <c r="F21" s="40" t="str">
        <f>'Planning T1'!F24</f>
        <v>ASSHAV Poitiers</v>
      </c>
      <c r="G21" s="51"/>
      <c r="H21" s="51"/>
      <c r="I21" s="52"/>
      <c r="J21" s="35"/>
    </row>
    <row r="22" spans="1:10" s="31" customFormat="1" ht="15.9" customHeight="1">
      <c r="A22" s="50" t="str">
        <f>'Planning T1'!C25</f>
        <v>Brest Handisport</v>
      </c>
      <c r="B22" s="32"/>
      <c r="C22" s="33" t="str">
        <f>IF(ISBLANK('Planning T1'!D25),"",'Planning T1'!D25)</f>
        <v/>
      </c>
      <c r="D22" s="34" t="s">
        <v>16</v>
      </c>
      <c r="E22" s="34" t="str">
        <f>IF(ISBLANK('Planning T1'!E25),"",'Planning T1'!E25)</f>
        <v/>
      </c>
      <c r="F22" s="40" t="str">
        <f>'Planning T1'!F25</f>
        <v>ANICES Nice R2</v>
      </c>
      <c r="G22" s="51"/>
      <c r="H22" s="51"/>
      <c r="I22" s="52"/>
      <c r="J22" s="35"/>
    </row>
    <row r="23" spans="1:10" s="31" customFormat="1" ht="15.9" customHeight="1">
      <c r="A23" s="50" t="str">
        <f>'Planning T1'!C26</f>
        <v>Grenoble H. R</v>
      </c>
      <c r="B23" s="32"/>
      <c r="C23" s="33" t="str">
        <f>IF(ISBLANK('Planning T1'!D26),"",'Planning T1'!D26)</f>
        <v/>
      </c>
      <c r="D23" s="34" t="s">
        <v>16</v>
      </c>
      <c r="E23" s="34" t="str">
        <f>IF(ISBLANK('Planning T1'!E26),"",'Planning T1'!E26)</f>
        <v/>
      </c>
      <c r="F23" s="40" t="str">
        <f>'Planning T1'!F26</f>
        <v>Bien Hêtre Torball Club 95 R</v>
      </c>
      <c r="G23" s="51"/>
      <c r="H23" s="51"/>
      <c r="I23" s="52"/>
      <c r="J23" s="35"/>
    </row>
    <row r="24" spans="1:10" s="31" customFormat="1" ht="15.9" customHeight="1" thickBot="1">
      <c r="A24" s="54" t="str">
        <f>'Planning T1'!C27</f>
        <v>ASSHAV Poitiers</v>
      </c>
      <c r="B24" s="36"/>
      <c r="C24" s="37" t="str">
        <f>IF(ISBLANK('Planning T1'!D27),"",'Planning T1'!D27)</f>
        <v/>
      </c>
      <c r="D24" s="38" t="s">
        <v>16</v>
      </c>
      <c r="E24" s="38" t="str">
        <f>IF(ISBLANK('Planning T1'!E27),"",'Planning T1'!E27)</f>
        <v/>
      </c>
      <c r="F24" s="40" t="str">
        <f>'Planning T1'!F27</f>
        <v>MTC Mulhouse</v>
      </c>
      <c r="G24" s="55"/>
      <c r="H24" s="55"/>
      <c r="I24" s="56"/>
      <c r="J24" s="39"/>
    </row>
    <row r="25" spans="1:10" s="96" customFormat="1" ht="50.1" customHeight="1" thickBot="1">
      <c r="A25" s="171" t="s">
        <v>17</v>
      </c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 ht="30" customHeight="1" thickBot="1">
      <c r="A26" s="82" t="s">
        <v>18</v>
      </c>
      <c r="B26" s="83" t="s">
        <v>19</v>
      </c>
      <c r="C26" s="84" t="s">
        <v>20</v>
      </c>
      <c r="D26" s="84" t="s">
        <v>13</v>
      </c>
      <c r="E26" s="84" t="s">
        <v>14</v>
      </c>
      <c r="F26" s="84" t="s">
        <v>15</v>
      </c>
      <c r="G26" s="84" t="s">
        <v>25</v>
      </c>
      <c r="H26" s="84" t="s">
        <v>26</v>
      </c>
      <c r="I26" s="84" t="s">
        <v>27</v>
      </c>
      <c r="J26" s="85" t="s">
        <v>28</v>
      </c>
    </row>
    <row r="27" spans="1:10" s="31" customFormat="1" ht="15.9" customHeight="1" thickBot="1">
      <c r="A27" s="103" t="str">
        <f>+$F$4</f>
        <v>Grenoble H. R</v>
      </c>
      <c r="B27" s="73" t="str">
        <f>'Points T1'!$V$15</f>
        <v/>
      </c>
      <c r="C27" s="74">
        <f t="shared" ref="C27:C33" si="0">SUM(D27:F27)</f>
        <v>0</v>
      </c>
      <c r="D27" s="74">
        <f>IF('Points T1'!$V$7=2,1,0)+IF('Points T1'!$V$8=2,1,0)+IF('Points T1'!$V$9=2,1,0)+IF('Points T1'!$V$10=2,1,0)+IF('Points T1'!$V$11=2,1,0)+IF('Points T1'!$V$12=2,1,0)</f>
        <v>0</v>
      </c>
      <c r="E27" s="74">
        <f>IF('Points T1'!$V$7=1,1,0)+IF('Points T1'!$V$8=1,1,0)+IF('Points T1'!$V$9=1,1,0)+IF('Points T1'!$V$10=1,1,0)+IF('Points T1'!$V$11=1,1,0)+IF('Points T1'!$V$12=1,1,0)</f>
        <v>0</v>
      </c>
      <c r="F27" s="74">
        <f>IF('Points T1'!$V$7=0,1,0)+IF('Points T1'!$V$8=0,1,0)+IF('Points T1'!$V$9=0,1,0)+IF('Points T1'!$V$10=0,1,0)+IF('Points T1'!$V$11=0,1,0)+IF('Points T1'!$V$12=0,1,0)</f>
        <v>0</v>
      </c>
      <c r="G27" s="73" t="str">
        <f>'Points T1'!$T$15</f>
        <v/>
      </c>
      <c r="H27" s="73" t="str">
        <f>'Points T1'!$U$15</f>
        <v/>
      </c>
      <c r="I27" s="75" t="e">
        <f t="shared" ref="I27:I33" si="1">G27-H27</f>
        <v>#VALUE!</v>
      </c>
      <c r="J27" s="76" t="e">
        <f t="shared" ref="J27:J33" si="2">G27/H27</f>
        <v>#VALUE!</v>
      </c>
    </row>
    <row r="28" spans="1:10" s="31" customFormat="1" ht="15.9" customHeight="1" thickBot="1">
      <c r="A28" s="50" t="str">
        <f>+$F$7</f>
        <v>ASSHAV Poitiers</v>
      </c>
      <c r="B28" s="73" t="str">
        <f>'Points T1'!$M$15</f>
        <v/>
      </c>
      <c r="C28" s="78">
        <f t="shared" si="0"/>
        <v>0</v>
      </c>
      <c r="D28" s="74">
        <f>IF('Points T1'!$M$7=2,1,0)+IF('Points T1'!$M$8=2,1,0)+IF('Points T1'!$M$9=2,1,0)+IF('Points T1'!$M$10=2,1,0)+IF('Points T1'!$M$11=2,1,0)+IF('Points T1'!$M$12=2,1,0)</f>
        <v>0</v>
      </c>
      <c r="E28" s="74">
        <f>IF('Points T1'!$M$7=1,1,0)+IF('Points T1'!$M$8=1,1,0)+IF('Points T1'!$M$9=1,1,0)+IF('Points T1'!$M$10=1,1,0)+IF('Points T1'!$M$11=1,1,0)+IF('Points T1'!$M$12=1,1,0)</f>
        <v>0</v>
      </c>
      <c r="F28" s="74">
        <f>IF('Points T1'!$M$7=0,1,0)+IF('Points T1'!$M$8=0,1,0)+IF('Points T1'!$M$9=0,1,0)+IF('Points T1'!$M$10=0,1,0)+IF('Points T1'!$M$11=0,1,0)+IF('Points T1'!$M$12=0,1,0)</f>
        <v>0</v>
      </c>
      <c r="G28" s="73" t="str">
        <f>'Points T1'!$K$15</f>
        <v/>
      </c>
      <c r="H28" s="73" t="str">
        <f>'Points T1'!$L$15</f>
        <v/>
      </c>
      <c r="I28" s="79" t="e">
        <f t="shared" si="1"/>
        <v>#VALUE!</v>
      </c>
      <c r="J28" s="80" t="e">
        <f t="shared" si="2"/>
        <v>#VALUE!</v>
      </c>
    </row>
    <row r="29" spans="1:10" s="31" customFormat="1" ht="15.9" customHeight="1" thickBot="1">
      <c r="A29" s="35" t="str">
        <f>+$A$5</f>
        <v>ANICES Nice R2</v>
      </c>
      <c r="B29" s="73" t="str">
        <f>'Points T1'!$G$15</f>
        <v/>
      </c>
      <c r="C29" s="78">
        <f t="shared" si="0"/>
        <v>0</v>
      </c>
      <c r="D29" s="74">
        <f>IF('Points T1'!$G$7=2,1,0)+IF('Points T1'!$G$8=2,1,0)+IF('Points T1'!$G$9=2,1,0)+IF('Points T1'!$G$10=2,1,0)+IF('Points T1'!$G$11=2,1,0)+IF('Points T1'!$G$12=2,1,0)</f>
        <v>0</v>
      </c>
      <c r="E29" s="74">
        <f>IF('Points T1'!$G$7=1,1,0)+IF('Points T1'!$G$8=1,1,0)+IF('Points T1'!$G$9=1,1,0)+IF('Points T1'!$G$10=1,1,0)+IF('Points T1'!$G$11=1,1,0)+IF('Points T1'!$G$12=1,1,0)</f>
        <v>0</v>
      </c>
      <c r="F29" s="74">
        <f>IF('Points T1'!$G$7=0,1,0)+IF('Points T1'!$G$8=0,1,0)+IF('Points T1'!$G$9=0,1,0)+IF('Points T1'!$G$10=0,1,0)+IF('Points T1'!$G$11=0,1,0)+IF('Points T1'!$G$12=0,1,0)</f>
        <v>0</v>
      </c>
      <c r="G29" s="73" t="str">
        <f>'Points T1'!$E$15</f>
        <v/>
      </c>
      <c r="H29" s="73" t="str">
        <f>'Points T1'!$F$15</f>
        <v/>
      </c>
      <c r="I29" s="79" t="e">
        <f t="shared" si="1"/>
        <v>#VALUE!</v>
      </c>
      <c r="J29" s="80" t="e">
        <f t="shared" si="2"/>
        <v>#VALUE!</v>
      </c>
    </row>
    <row r="30" spans="1:10" s="31" customFormat="1" ht="15.9" customHeight="1" thickBot="1">
      <c r="A30" s="53" t="str">
        <f>+$A$6</f>
        <v>ASCND Marseille R</v>
      </c>
      <c r="B30" s="73" t="str">
        <f>'Points T1'!$J$15</f>
        <v/>
      </c>
      <c r="C30" s="78">
        <f t="shared" si="0"/>
        <v>0</v>
      </c>
      <c r="D30" s="74">
        <f>IF('Points T1'!$J$7=2,1,0)+IF('Points T1'!$J$8=2,1,0)+IF('Points T1'!$J$9=2,1,0)+IF('Points T1'!$J$10=2,1,0)+IF('Points T1'!$J$11=2,1,0)+IF('Points T1'!$J$12=2,1,0)</f>
        <v>0</v>
      </c>
      <c r="E30" s="74">
        <f>IF('Points T1'!$J$7=1,1,0)+IF('Points T1'!$J$8=1,1,0)+IF('Points T1'!$J$9=1,1,0)+IF('Points T1'!$J$10=1,1,0)+IF('Points T1'!$J$11=1,1,0)+IF('Points T1'!$J$12=1,1,0)</f>
        <v>0</v>
      </c>
      <c r="F30" s="74">
        <f>IF('Points T1'!$J$7=0,1,0)+IF('Points T1'!$J$8=0,1,0)+IF('Points T1'!$J$9=0,1,0)+IF('Points T1'!$J$10=0,1,0)+IF('Points T1'!$J$11=0,1,0)+IF('Points T1'!$J$12=0,1,0)</f>
        <v>0</v>
      </c>
      <c r="G30" s="73" t="str">
        <f>'Points T1'!$H$15</f>
        <v/>
      </c>
      <c r="H30" s="73" t="str">
        <f>'Points T1'!$I$15</f>
        <v/>
      </c>
      <c r="I30" s="79" t="e">
        <f t="shared" si="1"/>
        <v>#VALUE!</v>
      </c>
      <c r="J30" s="80" t="e">
        <f t="shared" si="2"/>
        <v>#VALUE!</v>
      </c>
    </row>
    <row r="31" spans="1:10" s="31" customFormat="1" ht="15.9" customHeight="1" thickBot="1">
      <c r="A31" s="50" t="str">
        <f>+$F$6</f>
        <v>Brest Handisport</v>
      </c>
      <c r="B31" s="73" t="str">
        <f>'Points T1'!$P$15</f>
        <v/>
      </c>
      <c r="C31" s="78">
        <f t="shared" si="0"/>
        <v>0</v>
      </c>
      <c r="D31" s="74">
        <f>IF('Points T1'!$P$7=2,1,0)+IF('Points T1'!$P$8=2,1,0)+IF('Points T1'!$P$9=2,1,0)+IF('Points T1'!$P$10=2,1,0)+IF('Points T1'!$P$11=2,1,0)+IF('Points T1'!$P$12=2,1,0)</f>
        <v>0</v>
      </c>
      <c r="E31" s="74">
        <f>IF('Points T1'!$P$7=1,1,0)+IF('Points T1'!$P$8=1,1,0)+IF('Points T1'!$P$9=1,1,0)+IF('Points T1'!$P$10=1,1,0)+IF('Points T1'!$P$11=1,1,0)+IF('Points T1'!$P$12=1,1,0)</f>
        <v>0</v>
      </c>
      <c r="F31" s="74">
        <f>IF('Points T1'!$P$7=0,1,0)+IF('Points T1'!$P$8=0,1,0)+IF('Points T1'!$P$9=0,1,0)+IF('Points T1'!$P$10=0,1,0)+IF('Points T1'!$P$11=0,1,0)+IF('Points T1'!$P$12=0,1,0)</f>
        <v>0</v>
      </c>
      <c r="G31" s="73" t="str">
        <f>'Points T1'!$N$15</f>
        <v/>
      </c>
      <c r="H31" s="73" t="str">
        <f>'Points T1'!$O$15</f>
        <v/>
      </c>
      <c r="I31" s="79" t="e">
        <f t="shared" si="1"/>
        <v>#VALUE!</v>
      </c>
      <c r="J31" s="80" t="e">
        <f t="shared" si="2"/>
        <v>#VALUE!</v>
      </c>
    </row>
    <row r="32" spans="1:10" s="31" customFormat="1" ht="15.9" customHeight="1" thickBot="1">
      <c r="A32" s="50" t="str">
        <f>+$F$5</f>
        <v>Bien Hêtre Torball Club 95 R</v>
      </c>
      <c r="B32" s="73" t="str">
        <f>'Points T1'!$S$15</f>
        <v/>
      </c>
      <c r="C32" s="78">
        <f t="shared" si="0"/>
        <v>0</v>
      </c>
      <c r="D32" s="74">
        <f>IF('Points T1'!$S$7=2,1,0)+IF('Points T1'!$S$8=2,1,0)+IF('Points T1'!$S$9=2,1,0)+IF('Points T1'!$S$10=2,1,0)+IF('Points T1'!$S$11=2,1,0)+IF('Points T1'!$S$12=2,1,0)</f>
        <v>0</v>
      </c>
      <c r="E32" s="74">
        <f>IF('Points T1'!$S$7=1,1,0)+IF('Points T1'!$S$8=1,1,0)+IF('Points T1'!$S$9=1,1,0)+IF('Points T1'!$S$10=1,1,0)+IF('Points T1'!$S$11=1,1,0)+IF('Points T1'!$S$12=1,1,0)</f>
        <v>0</v>
      </c>
      <c r="F32" s="74">
        <f>IF('Points T1'!$S$7=0,1,0)+IF('Points T1'!$S$8=0,1,0)+IF('Points T1'!$S$9=0,1,0)+IF('Points T1'!$S$10=0,1,0)+IF('Points T1'!$S$11=0,1,0)+IF('Points T1'!$S$12=0,1,0)</f>
        <v>0</v>
      </c>
      <c r="G32" s="73" t="str">
        <f>'Points T1'!$Q$15</f>
        <v/>
      </c>
      <c r="H32" s="73" t="str">
        <f>'Points T1'!$R$15</f>
        <v/>
      </c>
      <c r="I32" s="79" t="e">
        <f t="shared" si="1"/>
        <v>#VALUE!</v>
      </c>
      <c r="J32" s="80" t="e">
        <f t="shared" si="2"/>
        <v>#VALUE!</v>
      </c>
    </row>
    <row r="33" spans="1:10" s="31" customFormat="1" ht="15.9" customHeight="1" thickBot="1">
      <c r="A33" s="35" t="str">
        <f>+$A$4</f>
        <v>MTC Mulhouse</v>
      </c>
      <c r="B33" s="73" t="str">
        <f>'Points T1'!$D$15</f>
        <v/>
      </c>
      <c r="C33" s="81">
        <f t="shared" si="0"/>
        <v>0</v>
      </c>
      <c r="D33" s="74">
        <f>IF('Points T1'!$D$7=2,1,0)+IF('Points T1'!$D$8=2,1,0)+IF('Points T1'!$D$9=2,1,0)+IF('Points T1'!$D$10=2,1,0)+IF('Points T1'!$D$11=2,1,0)+IF('Points T1'!$D$12=2,1,0)</f>
        <v>0</v>
      </c>
      <c r="E33" s="74">
        <f>IF('Points T1'!$D$7=1,1,0)+IF('Points T1'!$D$8=1,1,0)+IF('Points T1'!$D$9=1,1,0)+IF('Points T1'!$D$10=1,1,0)+IF('Points T1'!$D$11=1,1,0)+IF('Points T1'!$D$12=1,1,0)</f>
        <v>0</v>
      </c>
      <c r="F33" s="74">
        <f>IF('Points T1'!$D$7=0,1,0)+IF('Points T1'!$D$8=0,1,0)+IF('Points T1'!$D$9=0,1,0)+IF('Points T1'!$D$10=0,1,0)+IF('Points T1'!$D$11=0,1,0)+IF('Points T1'!$D$12=0,1,0)</f>
        <v>0</v>
      </c>
      <c r="G33" s="73" t="str">
        <f>'Points T1'!$B$15</f>
        <v/>
      </c>
      <c r="H33" s="73" t="str">
        <f>'Points T1'!$C$15</f>
        <v/>
      </c>
      <c r="I33" s="86" t="e">
        <f t="shared" si="1"/>
        <v>#VALUE!</v>
      </c>
      <c r="J33" s="87" t="e">
        <f t="shared" si="2"/>
        <v>#VALUE!</v>
      </c>
    </row>
    <row r="34" spans="1:10" s="31" customFormat="1" ht="15" customHeight="1" thickBot="1">
      <c r="A34" s="93" t="s">
        <v>21</v>
      </c>
      <c r="B34" s="88">
        <f t="shared" ref="B34:I34" si="3">SUM(B27:B33)</f>
        <v>0</v>
      </c>
      <c r="C34" s="89">
        <f t="shared" si="3"/>
        <v>0</v>
      </c>
      <c r="D34" s="89">
        <f t="shared" si="3"/>
        <v>0</v>
      </c>
      <c r="E34" s="89">
        <f t="shared" si="3"/>
        <v>0</v>
      </c>
      <c r="F34" s="89">
        <f t="shared" si="3"/>
        <v>0</v>
      </c>
      <c r="G34" s="89">
        <f t="shared" si="3"/>
        <v>0</v>
      </c>
      <c r="H34" s="89">
        <f t="shared" si="3"/>
        <v>0</v>
      </c>
      <c r="I34" s="89" t="e">
        <f t="shared" si="3"/>
        <v>#VALUE!</v>
      </c>
      <c r="J34" s="89"/>
    </row>
    <row r="35" spans="1:10" s="31" customFormat="1" ht="43.5" customHeight="1">
      <c r="A35" s="170" t="str">
        <f>'Planning T1'!A1:G1</f>
        <v>CHAMPIONNAT DE FRANCE DE TORBALL 2021-2022</v>
      </c>
      <c r="B35" s="170"/>
      <c r="C35" s="170"/>
      <c r="D35" s="170"/>
      <c r="E35" s="170"/>
      <c r="F35" s="170"/>
      <c r="G35" s="170"/>
      <c r="H35" s="170"/>
      <c r="I35" s="170"/>
      <c r="J35" s="170"/>
    </row>
    <row r="36" spans="1:10" s="31" customFormat="1" ht="17.399999999999999" customHeight="1">
      <c r="A36" s="167" t="str">
        <f>'Planning T2'!A2:G2</f>
        <v>Division 3 Masculine</v>
      </c>
      <c r="B36" s="167"/>
      <c r="C36" s="167"/>
      <c r="D36" s="167"/>
      <c r="E36" s="167"/>
      <c r="F36" s="167"/>
      <c r="G36" s="167"/>
      <c r="H36" s="167"/>
      <c r="I36" s="167"/>
      <c r="J36" s="167"/>
    </row>
    <row r="37" spans="1:10" s="31" customFormat="1" ht="17.399999999999999" customHeight="1" thickBot="1">
      <c r="A37" s="167" t="str">
        <f>'Planning T2'!A3:G3</f>
        <v>Second tour : Mulhouse MTC, le 18/06/2022</v>
      </c>
      <c r="B37" s="167"/>
      <c r="C37" s="167"/>
      <c r="D37" s="167"/>
      <c r="E37" s="167"/>
      <c r="F37" s="167"/>
      <c r="G37" s="167"/>
      <c r="H37" s="167"/>
      <c r="I37" s="167"/>
      <c r="J37" s="167"/>
    </row>
    <row r="38" spans="1:10" s="31" customFormat="1" ht="15.9" customHeight="1" thickBot="1">
      <c r="A38" s="41" t="str">
        <f>'Planning T2'!$C$7</f>
        <v>ANICES Nice R2</v>
      </c>
      <c r="B38" s="65"/>
      <c r="C38" s="66" t="str">
        <f>IF(ISBLANK('Planning T2'!D7),"",'Planning T2'!D7)</f>
        <v/>
      </c>
      <c r="D38" s="29" t="s">
        <v>16</v>
      </c>
      <c r="E38" s="67" t="str">
        <f>IF(ISBLANK('Planning T2'!E7),"",'Planning T2'!E7)</f>
        <v/>
      </c>
      <c r="F38" s="41" t="str">
        <f>'Planning T2'!$F$7</f>
        <v>Brest Handisport</v>
      </c>
      <c r="G38" s="42"/>
      <c r="H38" s="42"/>
      <c r="I38" s="42"/>
      <c r="J38" s="43"/>
    </row>
    <row r="39" spans="1:10" s="31" customFormat="1" ht="15.9" customHeight="1" thickBot="1">
      <c r="A39" s="41" t="str">
        <f>'Planning T2'!$C$8</f>
        <v>ASSHAV Poitiers</v>
      </c>
      <c r="B39" s="53"/>
      <c r="C39" s="68" t="str">
        <f>IF(ISBLANK('Planning T2'!D8),"",'Planning T2'!D8)</f>
        <v/>
      </c>
      <c r="D39" s="34" t="s">
        <v>16</v>
      </c>
      <c r="E39" s="69" t="str">
        <f>IF(ISBLANK('Planning T2'!E8),"",'Planning T2'!E8)</f>
        <v/>
      </c>
      <c r="F39" s="41" t="str">
        <f>'Planning T2'!$F$8</f>
        <v>ASCND Marseille R</v>
      </c>
      <c r="G39" s="45"/>
      <c r="H39" s="45"/>
      <c r="I39" s="45"/>
      <c r="J39" s="46"/>
    </row>
    <row r="40" spans="1:10" s="31" customFormat="1" ht="15.9" customHeight="1" thickBot="1">
      <c r="A40" s="41" t="str">
        <f>'Planning T2'!$C$9</f>
        <v>Bien Hêtre Torball Club 95 R</v>
      </c>
      <c r="B40" s="53"/>
      <c r="C40" s="68" t="str">
        <f>IF(ISBLANK('Planning T2'!D9),"",'Planning T2'!D9)</f>
        <v/>
      </c>
      <c r="D40" s="34" t="s">
        <v>16</v>
      </c>
      <c r="E40" s="69" t="str">
        <f>IF(ISBLANK('Planning T2'!E9),"",'Planning T2'!E9)</f>
        <v/>
      </c>
      <c r="F40" s="41" t="str">
        <f>'Planning T2'!$F$9</f>
        <v>Grenoble H. R</v>
      </c>
      <c r="G40" s="45"/>
      <c r="H40" s="45"/>
      <c r="I40" s="45"/>
      <c r="J40" s="46"/>
    </row>
    <row r="41" spans="1:10" s="31" customFormat="1" ht="15.9" customHeight="1" thickBot="1">
      <c r="A41" s="41" t="str">
        <f>'Planning T2'!$F$7</f>
        <v>Brest Handisport</v>
      </c>
      <c r="B41" s="53"/>
      <c r="C41" s="68" t="str">
        <f>IF(ISBLANK('Planning T2'!D10),"",'Planning T2'!D10)</f>
        <v/>
      </c>
      <c r="D41" s="34" t="s">
        <v>16</v>
      </c>
      <c r="E41" s="69" t="str">
        <f>IF(ISBLANK('Planning T2'!E10),"",'Planning T2'!E10)</f>
        <v/>
      </c>
      <c r="F41" s="41" t="str">
        <f>'Planning T2'!$F$10</f>
        <v>MTC Mulhouse</v>
      </c>
      <c r="G41" s="45"/>
      <c r="H41" s="45"/>
      <c r="I41" s="45"/>
      <c r="J41" s="46"/>
    </row>
    <row r="42" spans="1:10" s="31" customFormat="1" ht="15.9" customHeight="1" thickBot="1">
      <c r="A42" s="41" t="str">
        <f>'Planning T2'!$C$7</f>
        <v>ANICES Nice R2</v>
      </c>
      <c r="B42" s="53"/>
      <c r="C42" s="68" t="str">
        <f>IF(ISBLANK('Planning T2'!D11),"",'Planning T2'!D11)</f>
        <v/>
      </c>
      <c r="D42" s="34" t="s">
        <v>16</v>
      </c>
      <c r="E42" s="69" t="str">
        <f>IF(ISBLANK('Planning T2'!E11),"",'Planning T2'!E11)</f>
        <v/>
      </c>
      <c r="F42" s="41" t="str">
        <f>'Planning T2'!$C$8</f>
        <v>ASSHAV Poitiers</v>
      </c>
      <c r="G42" s="45"/>
      <c r="H42" s="45"/>
      <c r="I42" s="45"/>
      <c r="J42" s="46"/>
    </row>
    <row r="43" spans="1:10" s="31" customFormat="1" ht="15.9" customHeight="1" thickBot="1">
      <c r="A43" s="41" t="str">
        <f>'Planning T2'!$F$8</f>
        <v>ASCND Marseille R</v>
      </c>
      <c r="B43" s="53"/>
      <c r="C43" s="68" t="str">
        <f>IF(ISBLANK('Planning T2'!D12),"",'Planning T2'!D12)</f>
        <v/>
      </c>
      <c r="D43" s="34" t="s">
        <v>16</v>
      </c>
      <c r="E43" s="69" t="str">
        <f>IF(ISBLANK('Planning T2'!E12),"",'Planning T2'!E12)</f>
        <v/>
      </c>
      <c r="F43" s="41" t="str">
        <f>'Planning T2'!$F$9</f>
        <v>Grenoble H. R</v>
      </c>
      <c r="G43" s="45"/>
      <c r="H43" s="45"/>
      <c r="I43" s="45"/>
      <c r="J43" s="46"/>
    </row>
    <row r="44" spans="1:10" s="31" customFormat="1" ht="15.9" customHeight="1" thickBot="1">
      <c r="A44" s="41" t="str">
        <f>'Planning T2'!$F$10</f>
        <v>MTC Mulhouse</v>
      </c>
      <c r="B44" s="53"/>
      <c r="C44" s="68" t="str">
        <f>IF(ISBLANK('Planning T2'!D13),"",'Planning T2'!D13)</f>
        <v/>
      </c>
      <c r="D44" s="34" t="s">
        <v>16</v>
      </c>
      <c r="E44" s="69" t="str">
        <f>IF(ISBLANK('Planning T2'!E13),"",'Planning T2'!E13)</f>
        <v/>
      </c>
      <c r="F44" s="41" t="str">
        <f>'Planning T2'!$C$9</f>
        <v>Bien Hêtre Torball Club 95 R</v>
      </c>
      <c r="G44" s="45"/>
      <c r="H44" s="45"/>
      <c r="I44" s="45"/>
      <c r="J44" s="46"/>
    </row>
    <row r="45" spans="1:10" s="31" customFormat="1" ht="15.9" customHeight="1" thickBot="1">
      <c r="A45" s="41" t="str">
        <f>'Planning T2'!$F$7</f>
        <v>Brest Handisport</v>
      </c>
      <c r="B45" s="53"/>
      <c r="C45" s="68" t="str">
        <f>IF(ISBLANK('Planning T2'!D14),"",'Planning T2'!D14)</f>
        <v/>
      </c>
      <c r="D45" s="34" t="s">
        <v>16</v>
      </c>
      <c r="E45" s="69" t="str">
        <f>IF(ISBLANK('Planning T2'!E14),"",'Planning T2'!E14)</f>
        <v/>
      </c>
      <c r="F45" s="41" t="str">
        <f>'Planning T2'!$C$8</f>
        <v>ASSHAV Poitiers</v>
      </c>
      <c r="G45" s="45"/>
      <c r="H45" s="45"/>
      <c r="I45" s="45"/>
      <c r="J45" s="46"/>
    </row>
    <row r="46" spans="1:10" s="31" customFormat="1" ht="15.9" customHeight="1" thickBot="1">
      <c r="A46" s="41" t="str">
        <f>'Planning T2'!$F$9</f>
        <v>Grenoble H. R</v>
      </c>
      <c r="B46" s="53"/>
      <c r="C46" s="68" t="str">
        <f>IF(ISBLANK('Planning T2'!D15),"",'Planning T2'!D15)</f>
        <v/>
      </c>
      <c r="D46" s="34" t="s">
        <v>16</v>
      </c>
      <c r="E46" s="69" t="str">
        <f>IF(ISBLANK('Planning T2'!E15),"",'Planning T2'!E15)</f>
        <v/>
      </c>
      <c r="F46" s="41" t="str">
        <f>'Planning T2'!$C$7</f>
        <v>ANICES Nice R2</v>
      </c>
      <c r="G46" s="45"/>
      <c r="H46" s="45"/>
      <c r="I46" s="45"/>
      <c r="J46" s="46"/>
    </row>
    <row r="47" spans="1:10" s="31" customFormat="1" ht="15.9" customHeight="1" thickBot="1">
      <c r="A47" s="41" t="str">
        <f>'Planning T2'!$F$10</f>
        <v>MTC Mulhouse</v>
      </c>
      <c r="B47" s="53"/>
      <c r="C47" s="68" t="str">
        <f>IF(ISBLANK('Planning T2'!D16),"",'Planning T2'!D16)</f>
        <v/>
      </c>
      <c r="D47" s="34" t="s">
        <v>16</v>
      </c>
      <c r="E47" s="69" t="str">
        <f>IF(ISBLANK('Planning T2'!E16),"",'Planning T2'!E16)</f>
        <v/>
      </c>
      <c r="F47" s="41" t="str">
        <f>'Planning T2'!$F$8</f>
        <v>ASCND Marseille R</v>
      </c>
      <c r="G47" s="45"/>
      <c r="H47" s="45"/>
      <c r="I47" s="45"/>
      <c r="J47" s="46"/>
    </row>
    <row r="48" spans="1:10" s="31" customFormat="1" ht="15.9" customHeight="1" thickBot="1">
      <c r="A48" s="41" t="str">
        <f>'Planning T2'!$C$9</f>
        <v>Bien Hêtre Torball Club 95 R</v>
      </c>
      <c r="B48" s="53"/>
      <c r="C48" s="68" t="str">
        <f>IF(ISBLANK('Planning T2'!D17),"",'Planning T2'!D17)</f>
        <v/>
      </c>
      <c r="D48" s="34" t="s">
        <v>16</v>
      </c>
      <c r="E48" s="69" t="str">
        <f>IF(ISBLANK('Planning T2'!E17),"",'Planning T2'!E17)</f>
        <v/>
      </c>
      <c r="F48" s="41" t="str">
        <f>'Planning T2'!$F$7</f>
        <v>Brest Handisport</v>
      </c>
      <c r="G48" s="45"/>
      <c r="H48" s="45"/>
      <c r="I48" s="45"/>
      <c r="J48" s="46"/>
    </row>
    <row r="49" spans="1:10" s="31" customFormat="1" ht="15.9" customHeight="1" thickBot="1">
      <c r="A49" s="41" t="str">
        <f>'Planning T2'!$C$8</f>
        <v>ASSHAV Poitiers</v>
      </c>
      <c r="B49" s="53"/>
      <c r="C49" s="68" t="str">
        <f>IF(ISBLANK('Planning T2'!D18),"",'Planning T2'!D18)</f>
        <v/>
      </c>
      <c r="D49" s="34" t="s">
        <v>16</v>
      </c>
      <c r="E49" s="69" t="str">
        <f>IF(ISBLANK('Planning T2'!E18),"",'Planning T2'!E18)</f>
        <v/>
      </c>
      <c r="F49" s="41" t="str">
        <f>'Planning T2'!$F$9</f>
        <v>Grenoble H. R</v>
      </c>
      <c r="G49" s="45"/>
      <c r="H49" s="45"/>
      <c r="I49" s="45"/>
      <c r="J49" s="46"/>
    </row>
    <row r="50" spans="1:10" s="31" customFormat="1" ht="15.9" customHeight="1" thickBot="1">
      <c r="A50" s="41" t="str">
        <f>'Planning T2'!$C$7</f>
        <v>ANICES Nice R2</v>
      </c>
      <c r="B50" s="53"/>
      <c r="C50" s="68" t="str">
        <f>IF(ISBLANK('Planning T2'!D19),"",'Planning T2'!D19)</f>
        <v/>
      </c>
      <c r="D50" s="34" t="s">
        <v>16</v>
      </c>
      <c r="E50" s="69" t="str">
        <f>IF(ISBLANK('Planning T2'!E19),"",'Planning T2'!E19)</f>
        <v/>
      </c>
      <c r="F50" s="41" t="str">
        <f>'Planning T2'!$F$10</f>
        <v>MTC Mulhouse</v>
      </c>
      <c r="G50" s="45"/>
      <c r="H50" s="45"/>
      <c r="I50" s="45"/>
      <c r="J50" s="46"/>
    </row>
    <row r="51" spans="1:10" s="31" customFormat="1" ht="15.9" customHeight="1" thickBot="1">
      <c r="A51" s="41" t="str">
        <f>'Planning T2'!$F$8</f>
        <v>ASCND Marseille R</v>
      </c>
      <c r="B51" s="53"/>
      <c r="C51" s="68" t="str">
        <f>IF(ISBLANK('Planning T2'!D20),"",'Planning T2'!D20)</f>
        <v/>
      </c>
      <c r="D51" s="34" t="s">
        <v>16</v>
      </c>
      <c r="E51" s="69" t="str">
        <f>IF(ISBLANK('Planning T2'!E20),"",'Planning T2'!E20)</f>
        <v/>
      </c>
      <c r="F51" s="41" t="str">
        <f>'Planning T2'!$C$9</f>
        <v>Bien Hêtre Torball Club 95 R</v>
      </c>
      <c r="G51" s="45"/>
      <c r="H51" s="45"/>
      <c r="I51" s="45"/>
      <c r="J51" s="46"/>
    </row>
    <row r="52" spans="1:10" s="31" customFormat="1" ht="15.9" customHeight="1" thickBot="1">
      <c r="A52" s="41" t="str">
        <f>'Planning T2'!$F$9</f>
        <v>Grenoble H. R</v>
      </c>
      <c r="B52" s="53"/>
      <c r="C52" s="68" t="str">
        <f>IF(ISBLANK('Planning T2'!D21),"",'Planning T2'!D21)</f>
        <v/>
      </c>
      <c r="D52" s="34" t="s">
        <v>16</v>
      </c>
      <c r="E52" s="69" t="str">
        <f>IF(ISBLANK('Planning T2'!E21),"",'Planning T2'!E21)</f>
        <v/>
      </c>
      <c r="F52" s="41" t="str">
        <f>'Planning T2'!$F$7</f>
        <v>Brest Handisport</v>
      </c>
      <c r="G52" s="45"/>
      <c r="H52" s="45"/>
      <c r="I52" s="45"/>
      <c r="J52" s="46"/>
    </row>
    <row r="53" spans="1:10" s="31" customFormat="1" ht="15.9" customHeight="1" thickBot="1">
      <c r="A53" s="41" t="str">
        <f>'Planning T2'!$F$10</f>
        <v>MTC Mulhouse</v>
      </c>
      <c r="B53" s="53"/>
      <c r="C53" s="68" t="str">
        <f>IF(ISBLANK('Planning T2'!D22),"",'Planning T2'!D22)</f>
        <v/>
      </c>
      <c r="D53" s="34" t="s">
        <v>16</v>
      </c>
      <c r="E53" s="69" t="str">
        <f>IF(ISBLANK('Planning T2'!E22),"",'Planning T2'!E22)</f>
        <v/>
      </c>
      <c r="F53" s="41" t="str">
        <f>'Planning T2'!$C$8</f>
        <v>ASSHAV Poitiers</v>
      </c>
      <c r="G53" s="45"/>
      <c r="H53" s="45"/>
      <c r="I53" s="45"/>
      <c r="J53" s="46"/>
    </row>
    <row r="54" spans="1:10" s="31" customFormat="1" ht="15.9" customHeight="1" thickBot="1">
      <c r="A54" s="41" t="str">
        <f>'Planning T2'!$C$9</f>
        <v>Bien Hêtre Torball Club 95 R</v>
      </c>
      <c r="B54" s="53"/>
      <c r="C54" s="68" t="str">
        <f>IF(ISBLANK('Planning T2'!D23),"",'Planning T2'!D23)</f>
        <v/>
      </c>
      <c r="D54" s="34" t="s">
        <v>16</v>
      </c>
      <c r="E54" s="69" t="str">
        <f>IF(ISBLANK('Planning T2'!E23),"",'Planning T2'!E23)</f>
        <v/>
      </c>
      <c r="F54" s="41" t="str">
        <f>'Planning T2'!$C$7</f>
        <v>ANICES Nice R2</v>
      </c>
      <c r="G54" s="45"/>
      <c r="H54" s="45"/>
      <c r="I54" s="45"/>
      <c r="J54" s="46"/>
    </row>
    <row r="55" spans="1:10" s="31" customFormat="1" ht="15.9" customHeight="1" thickBot="1">
      <c r="A55" s="41" t="str">
        <f>'Planning T2'!$F$7</f>
        <v>Brest Handisport</v>
      </c>
      <c r="B55" s="53"/>
      <c r="C55" s="68" t="str">
        <f>IF(ISBLANK('Planning T2'!D24),"",'Planning T2'!D24)</f>
        <v/>
      </c>
      <c r="D55" s="34" t="s">
        <v>16</v>
      </c>
      <c r="E55" s="69" t="str">
        <f>IF(ISBLANK('Planning T2'!E24),"",'Planning T2'!E24)</f>
        <v/>
      </c>
      <c r="F55" s="41" t="str">
        <f>'Planning T2'!$F$8</f>
        <v>ASCND Marseille R</v>
      </c>
      <c r="G55" s="45"/>
      <c r="H55" s="45"/>
      <c r="I55" s="45"/>
      <c r="J55" s="46"/>
    </row>
    <row r="56" spans="1:10" s="31" customFormat="1" ht="15.9" customHeight="1" thickBot="1">
      <c r="A56" s="41" t="str">
        <f>'Planning T2'!$F$9</f>
        <v>Grenoble H. R</v>
      </c>
      <c r="B56" s="53"/>
      <c r="C56" s="68" t="str">
        <f>IF(ISBLANK('Planning T2'!D25),"",'Planning T2'!D25)</f>
        <v/>
      </c>
      <c r="D56" s="34" t="s">
        <v>16</v>
      </c>
      <c r="E56" s="69" t="str">
        <f>IF(ISBLANK('Planning T2'!E25),"",'Planning T2'!E25)</f>
        <v/>
      </c>
      <c r="F56" s="41" t="str">
        <f>'Planning T2'!$F$10</f>
        <v>MTC Mulhouse</v>
      </c>
      <c r="G56" s="45"/>
      <c r="H56" s="45"/>
      <c r="I56" s="45"/>
      <c r="J56" s="46"/>
    </row>
    <row r="57" spans="1:10" s="31" customFormat="1" ht="15.9" customHeight="1" thickBot="1">
      <c r="A57" s="41" t="str">
        <f>'Planning T2'!$C$8</f>
        <v>ASSHAV Poitiers</v>
      </c>
      <c r="B57" s="53"/>
      <c r="C57" s="68" t="str">
        <f>IF(ISBLANK('Planning T2'!D26),"",'Planning T2'!D26)</f>
        <v/>
      </c>
      <c r="D57" s="34" t="s">
        <v>16</v>
      </c>
      <c r="E57" s="69" t="str">
        <f>IF(ISBLANK('Planning T2'!E26),"",'Planning T2'!E26)</f>
        <v/>
      </c>
      <c r="F57" s="41" t="str">
        <f>'Planning T2'!$C$9</f>
        <v>Bien Hêtre Torball Club 95 R</v>
      </c>
      <c r="G57" s="45"/>
      <c r="H57" s="45"/>
      <c r="I57" s="45"/>
      <c r="J57" s="46"/>
    </row>
    <row r="58" spans="1:10" s="31" customFormat="1" ht="15.9" customHeight="1" thickBot="1">
      <c r="A58" s="41" t="str">
        <f>'Planning T2'!$F$8</f>
        <v>ASCND Marseille R</v>
      </c>
      <c r="B58" s="70"/>
      <c r="C58" s="71" t="str">
        <f>IF(ISBLANK('Planning T2'!D27),"",'Planning T2'!D27)</f>
        <v/>
      </c>
      <c r="D58" s="38" t="s">
        <v>16</v>
      </c>
      <c r="E58" s="72" t="str">
        <f>IF(ISBLANK('Planning T2'!E27),"",'Planning T2'!E27)</f>
        <v/>
      </c>
      <c r="F58" s="41" t="str">
        <f>'Planning T2'!$C$7</f>
        <v>ANICES Nice R2</v>
      </c>
      <c r="G58" s="47"/>
      <c r="H58" s="47"/>
      <c r="I58" s="47"/>
      <c r="J58" s="48"/>
    </row>
    <row r="59" spans="1:10" s="49" customFormat="1" ht="50.1" customHeight="1" thickBot="1">
      <c r="A59" s="95" t="s">
        <v>22</v>
      </c>
      <c r="B59" s="95"/>
      <c r="C59" s="95"/>
      <c r="D59" s="95"/>
      <c r="E59" s="95"/>
      <c r="F59" s="95"/>
      <c r="G59" s="95"/>
      <c r="H59" s="95"/>
      <c r="I59" s="95"/>
      <c r="J59" s="95"/>
    </row>
    <row r="60" spans="1:10" s="31" customFormat="1" ht="30" customHeight="1" thickBot="1">
      <c r="A60" s="97" t="s">
        <v>18</v>
      </c>
      <c r="B60" s="98" t="s">
        <v>19</v>
      </c>
      <c r="C60" s="99" t="s">
        <v>20</v>
      </c>
      <c r="D60" s="99" t="s">
        <v>13</v>
      </c>
      <c r="E60" s="99" t="s">
        <v>14</v>
      </c>
      <c r="F60" s="99" t="s">
        <v>15</v>
      </c>
      <c r="G60" s="99" t="s">
        <v>25</v>
      </c>
      <c r="H60" s="99" t="s">
        <v>26</v>
      </c>
      <c r="I60" s="99" t="s">
        <v>27</v>
      </c>
      <c r="J60" s="100" t="s">
        <v>28</v>
      </c>
    </row>
    <row r="61" spans="1:10" s="31" customFormat="1" ht="15" customHeight="1" thickBot="1">
      <c r="A61" s="41" t="str">
        <f>'Planning T2'!$F$9</f>
        <v>Grenoble H. R</v>
      </c>
      <c r="B61" s="73" t="str">
        <f>'Points T2'!$S$15</f>
        <v/>
      </c>
      <c r="C61" s="78">
        <f t="shared" ref="C61:C67" si="4">SUM(D61:F61)</f>
        <v>0</v>
      </c>
      <c r="D61" s="74">
        <f>IF('Points T2'!$S$7=2,1,0)+IF('Points T2'!$S$8=2,1,0)+IF('Points T2'!$S$9=2,1,0)+IF('Points T2'!$S$10=2,1,0)+IF('Points T2'!$S$11=2,1,0)+IF('Points T2'!$S$12=2,1,0)</f>
        <v>0</v>
      </c>
      <c r="E61" s="74">
        <f>IF('Points T2'!$S$7=1,1,0)+IF('Points T2'!$S$8=1,1,0)+IF('Points T2'!$S$9=1,1,0)+IF('Points T2'!$S$10=1,1,0)+IF('Points T2'!$S$11=1,1,0)+IF('Points T2'!$S$12=1,1,0)</f>
        <v>0</v>
      </c>
      <c r="F61" s="74">
        <f>IF('Points T2'!$S$7=0,1,0)+IF('Points T2'!$S$8=0,1,0)+IF('Points T2'!$S$9=0,1,0)+IF('Points T2'!$S$10=0,1,0)+IF('Points T2'!$S$11=0,1,0)+IF('Points T2'!$S$12=0,1,0)</f>
        <v>0</v>
      </c>
      <c r="G61" s="73" t="str">
        <f>'Points T2'!$Q$15</f>
        <v/>
      </c>
      <c r="H61" s="73" t="str">
        <f>'Points T2'!$R$15</f>
        <v/>
      </c>
      <c r="I61" s="79" t="e">
        <f t="shared" ref="I61:I67" si="5">G61-H61</f>
        <v>#VALUE!</v>
      </c>
      <c r="J61" s="80" t="e">
        <f t="shared" ref="J61:J67" si="6">G61/H61</f>
        <v>#VALUE!</v>
      </c>
    </row>
    <row r="62" spans="1:10" s="31" customFormat="1" ht="15" customHeight="1" thickBot="1">
      <c r="A62" s="41" t="str">
        <f>'Planning T2'!$C$8</f>
        <v>ASSHAV Poitiers</v>
      </c>
      <c r="B62" s="73" t="str">
        <f>'Points T2'!$J$15</f>
        <v/>
      </c>
      <c r="C62" s="81">
        <f t="shared" si="4"/>
        <v>0</v>
      </c>
      <c r="D62" s="74">
        <f>IF('Points T2'!$J$7=2,1,0)+IF('Points T2'!$J$8=2,1,0)+IF('Points T2'!$J$9=2,1,0)+IF('Points T2'!$J$10=2,1,0)+IF('Points T2'!$J$11=2,1,0)+IF('Points T2'!$J$12=2,1,0)</f>
        <v>0</v>
      </c>
      <c r="E62" s="74">
        <f>IF('Points T2'!$J$7=1,1,0)+IF('Points T2'!$J$8=1,1,0)+IF('Points T2'!$J$9=1,1,0)+IF('Points T2'!$J$10=1,1,0)+IF('Points T2'!$J$11=1,1,0)+IF('Points T2'!$J$12=1,1,0)</f>
        <v>0</v>
      </c>
      <c r="F62" s="74">
        <f>IF('Points T2'!$J$7=0,1,0)+IF('Points T2'!$J$8=0,1,0)+IF('Points T2'!$J$9=0,1,0)+IF('Points T2'!$J$10=0,1,0)+IF('Points T2'!$J$11=0,1,0)+IF('Points T2'!$J$12=0,1,0)</f>
        <v>0</v>
      </c>
      <c r="G62" s="73" t="str">
        <f>'Points T2'!$H$15</f>
        <v/>
      </c>
      <c r="H62" s="73" t="str">
        <f>'Points T2'!$I$15</f>
        <v/>
      </c>
      <c r="I62" s="86" t="e">
        <f t="shared" si="5"/>
        <v>#VALUE!</v>
      </c>
      <c r="J62" s="87" t="e">
        <f t="shared" si="6"/>
        <v>#VALUE!</v>
      </c>
    </row>
    <row r="63" spans="1:10" s="31" customFormat="1" ht="15" customHeight="1" thickBot="1">
      <c r="A63" s="41" t="str">
        <f>'Planning T2'!$C$7</f>
        <v>ANICES Nice R2</v>
      </c>
      <c r="B63" s="73" t="str">
        <f>'Points T2'!$G$15</f>
        <v/>
      </c>
      <c r="C63" s="78">
        <f t="shared" si="4"/>
        <v>0</v>
      </c>
      <c r="D63" s="74">
        <f>IF('Points T2'!$G$7=2,1,0)+IF('Points T2'!$G$8=2,1,0)+IF('Points T2'!$G$9=2,1,0)+IF('Points T2'!$G$10=2,1,0)+IF('Points T2'!$G$11=2,1,0)+IF('Points T2'!$G$12=2,1,0)</f>
        <v>0</v>
      </c>
      <c r="E63" s="74">
        <f>IF('Points T2'!$G$7=1,1,0)+IF('Points T2'!$G$8=1,1,0)+IF('Points T2'!$G$9=1,1,0)+IF('Points T2'!$G$10=1,1,0)+IF('Points T2'!$G$11=1,1,0)+IF('Points T2'!$G$12=1,1,0)</f>
        <v>0</v>
      </c>
      <c r="F63" s="74">
        <f>IF('Points T2'!$G$7=0,1,0)+IF('Points T2'!$G$8=0,1,0)+IF('Points T2'!$G$9=0,1,0)+IF('Points T2'!$G$10=0,1,0)+IF('Points T2'!$G$11=0,1,0)+IF('Points T2'!$G$12=0,1,0)</f>
        <v>0</v>
      </c>
      <c r="G63" s="73" t="str">
        <f>'Points T2'!$E$15</f>
        <v/>
      </c>
      <c r="H63" s="73" t="str">
        <f>'Points T2'!$F$15</f>
        <v/>
      </c>
      <c r="I63" s="79" t="e">
        <f t="shared" si="5"/>
        <v>#VALUE!</v>
      </c>
      <c r="J63" s="80" t="e">
        <f t="shared" si="6"/>
        <v>#VALUE!</v>
      </c>
    </row>
    <row r="64" spans="1:10" s="31" customFormat="1" ht="15" customHeight="1" thickBot="1">
      <c r="A64" s="41" t="str">
        <f>'Planning T2'!$F$8</f>
        <v>ASCND Marseille R</v>
      </c>
      <c r="B64" s="73" t="str">
        <f>'Points T2'!$P$15</f>
        <v/>
      </c>
      <c r="C64" s="78">
        <f t="shared" si="4"/>
        <v>0</v>
      </c>
      <c r="D64" s="74">
        <f>IF('Points T2'!$P$7=2,1,0)+IF('Points T2'!$P$8=2,1,0)+IF('Points T2'!$P$9=2,1,0)+IF('Points T2'!$P$10=2,1,0)+IF('Points T2'!$P$11=2,1,0)+IF('Points T2'!$P$12=2,1,0)</f>
        <v>0</v>
      </c>
      <c r="E64" s="74">
        <f>IF('Points T2'!$P$7=1,1,0)+IF('Points T2'!$P$8=1,1,0)+IF('Points T2'!$P$9=1,1,0)+IF('Points T2'!$P$10=1,1,0)+IF('Points T2'!$P$11=1,1,0)+IF('Points T2'!$P$12=1,1,0)</f>
        <v>0</v>
      </c>
      <c r="F64" s="74">
        <f>IF('Points T2'!$P$7=0,1,0)+IF('Points T2'!$P$8=0,1,0)+IF('Points T2'!$P$9=0,1,0)+IF('Points T2'!$P$10=0,1,0)+IF('Points T2'!$P$11=0,1,0)+IF('Points T2'!$P$12=0,1,0)</f>
        <v>0</v>
      </c>
      <c r="G64" s="73" t="str">
        <f>'Points T2'!$N$15</f>
        <v/>
      </c>
      <c r="H64" s="73" t="str">
        <f>'Points T2'!$O$15</f>
        <v/>
      </c>
      <c r="I64" s="79" t="e">
        <f t="shared" si="5"/>
        <v>#VALUE!</v>
      </c>
      <c r="J64" s="80" t="e">
        <f t="shared" si="6"/>
        <v>#VALUE!</v>
      </c>
    </row>
    <row r="65" spans="1:10" s="31" customFormat="1" ht="15" customHeight="1" thickBot="1">
      <c r="A65" s="41" t="str">
        <f>'Planning T2'!$F$7</f>
        <v>Brest Handisport</v>
      </c>
      <c r="B65" s="73" t="str">
        <f>'Points T2'!$M$15</f>
        <v/>
      </c>
      <c r="C65" s="78">
        <f t="shared" si="4"/>
        <v>0</v>
      </c>
      <c r="D65" s="74">
        <f>IF('Points T2'!$M$7=2,1,0)+IF('Points T2'!$M$8=2,1,0)+IF('Points T2'!$M$9=2,1,0)+IF('Points T2'!$M$10=2,1,0)+IF('Points T2'!$M$11=2,1,0)+IF('Points T2'!$M$12=2,1,0)</f>
        <v>0</v>
      </c>
      <c r="E65" s="74">
        <f>IF('Points T2'!$M$7=1,1,0)+IF('Points T2'!$M$8=1,1,0)+IF('Points T2'!$M$9=1,1,0)+IF('Points T2'!$M$10=1,1,0)+IF('Points T2'!$M$11=1,1,0)+IF('Points T2'!$M$12=1,1,0)</f>
        <v>0</v>
      </c>
      <c r="F65" s="74">
        <f>IF('Points T2'!$M$7=0,1,0)+IF('Points T2'!$M$8=0,1,0)+IF('Points T2'!$M$9=0,1,0)+IF('Points T2'!$M$10=0,1,0)+IF('Points T2'!$M$11=0,1,0)+IF('Points T2'!$M$12=0,1,0)</f>
        <v>0</v>
      </c>
      <c r="G65" s="73" t="str">
        <f>'Points T2'!$K$15</f>
        <v/>
      </c>
      <c r="H65" s="73" t="str">
        <f>'Points T2'!$L$15</f>
        <v/>
      </c>
      <c r="I65" s="79" t="e">
        <f t="shared" si="5"/>
        <v>#VALUE!</v>
      </c>
      <c r="J65" s="80" t="e">
        <f t="shared" si="6"/>
        <v>#VALUE!</v>
      </c>
    </row>
    <row r="66" spans="1:10" s="31" customFormat="1" ht="15" customHeight="1" thickBot="1">
      <c r="A66" s="41" t="str">
        <f>'Planning T2'!$C$9</f>
        <v>Bien Hêtre Torball Club 95 R</v>
      </c>
      <c r="B66" s="73" t="str">
        <f>'Points T2'!$D$15</f>
        <v/>
      </c>
      <c r="C66" s="78">
        <f t="shared" si="4"/>
        <v>0</v>
      </c>
      <c r="D66" s="74">
        <f>IF('Points T2'!$D$7=2,1,0)+IF('Points T2'!$D$8=2,1,0)+IF('Points T2'!$D$9=2,1,0)+IF('Points T2'!$D$10=2,1,0)+IF('Points T2'!$D$11=2,1,0)+IF('Points T2'!$D$12=2,1,0)</f>
        <v>0</v>
      </c>
      <c r="E66" s="74">
        <f>IF('Points T2'!$D$7=1,1,0)+IF('Points T2'!$D$8=1,1,0)+IF('Points T2'!$D$9=1,1,0)+IF('Points T2'!$D$10=1,1,0)+IF('Points T2'!$D$11=1,1,0)+IF('Points T2'!$D$12=1,1,0)</f>
        <v>0</v>
      </c>
      <c r="F66" s="74">
        <f>IF('Points T2'!$D$7=0,1,0)+IF('Points T2'!$D$8=0,1,0)+IF('Points T2'!$D$9=0,1,0)+IF('Points T2'!$D$10=0,1,0)+IF('Points T2'!$D$11=0,1,0)+IF('Points T2'!$D$12=0,1,0)</f>
        <v>0</v>
      </c>
      <c r="G66" s="73" t="str">
        <f>'Points T2'!$B$15</f>
        <v/>
      </c>
      <c r="H66" s="73" t="str">
        <f>'Points T2'!$C$15</f>
        <v/>
      </c>
      <c r="I66" s="79" t="e">
        <f t="shared" si="5"/>
        <v>#VALUE!</v>
      </c>
      <c r="J66" s="80" t="e">
        <f t="shared" si="6"/>
        <v>#VALUE!</v>
      </c>
    </row>
    <row r="67" spans="1:10" s="31" customFormat="1" ht="15" customHeight="1" thickBot="1">
      <c r="A67" s="41" t="str">
        <f>'Planning T2'!$F$10</f>
        <v>MTC Mulhouse</v>
      </c>
      <c r="B67" s="73" t="str">
        <f>'Points T2'!$V$15</f>
        <v/>
      </c>
      <c r="C67" s="74">
        <f t="shared" si="4"/>
        <v>0</v>
      </c>
      <c r="D67" s="74">
        <f>IF('Points T2'!$V$7=2,1,0)+IF('Points T2'!$V$8=2,1,0)+IF('Points T2'!$V$9=2,1,0)+IF('Points T2'!$V$10=2,1,0)+IF('Points T2'!$V$11=2,1,0)+IF('Points T2'!$V$12=2,1,0)</f>
        <v>0</v>
      </c>
      <c r="E67" s="74">
        <f>IF('Points T2'!$V$7=1,1,0)+IF('Points T2'!$V$8=1,1,0)+IF('Points T2'!$V$9=1,1,0)+IF('Points T2'!$V$10=1,1,0)+IF('Points T2'!$V$11=1,1,0)+IF('Points T2'!$V$12=1,1,0)</f>
        <v>0</v>
      </c>
      <c r="F67" s="74">
        <f>IF('Points T2'!$V$7=0,1,0)+IF('Points T2'!$V$8=0,1,0)+IF('Points T2'!$V$9=0,1,0)+IF('Points T2'!$V$10=0,1,0)+IF('Points T2'!$V$11=0,1,0)+IF('Points T2'!$V$12=0,1,0)</f>
        <v>0</v>
      </c>
      <c r="G67" s="73" t="str">
        <f>'Points T2'!$T$15</f>
        <v/>
      </c>
      <c r="H67" s="73" t="str">
        <f>'Points T2'!$U$15</f>
        <v/>
      </c>
      <c r="I67" s="75" t="e">
        <f t="shared" si="5"/>
        <v>#VALUE!</v>
      </c>
      <c r="J67" s="76" t="e">
        <f t="shared" si="6"/>
        <v>#VALUE!</v>
      </c>
    </row>
    <row r="68" spans="1:10" s="31" customFormat="1" ht="15" customHeight="1" thickBot="1">
      <c r="A68" s="92" t="s">
        <v>21</v>
      </c>
      <c r="B68" s="90">
        <f t="shared" ref="B68:I68" si="7">SUM(B61:B67)</f>
        <v>0</v>
      </c>
      <c r="C68" s="91">
        <f t="shared" si="7"/>
        <v>0</v>
      </c>
      <c r="D68" s="91">
        <f t="shared" si="7"/>
        <v>0</v>
      </c>
      <c r="E68" s="91">
        <f t="shared" si="7"/>
        <v>0</v>
      </c>
      <c r="F68" s="91">
        <f t="shared" si="7"/>
        <v>0</v>
      </c>
      <c r="G68" s="91">
        <f t="shared" si="7"/>
        <v>0</v>
      </c>
      <c r="H68" s="91">
        <f t="shared" si="7"/>
        <v>0</v>
      </c>
      <c r="I68" s="91" t="e">
        <f t="shared" si="7"/>
        <v>#VALUE!</v>
      </c>
      <c r="J68" s="91"/>
    </row>
    <row r="69" spans="1:10" s="49" customFormat="1" ht="61.5" customHeight="1">
      <c r="A69" s="170" t="str">
        <f>'Planning T1'!A1:G1</f>
        <v>CHAMPIONNAT DE FRANCE DE TORBALL 2021-2022</v>
      </c>
      <c r="B69" s="170"/>
      <c r="C69" s="170"/>
      <c r="D69" s="170"/>
      <c r="E69" s="170"/>
      <c r="F69" s="170"/>
      <c r="G69" s="170"/>
      <c r="H69" s="170"/>
      <c r="I69" s="170"/>
      <c r="J69" s="170"/>
    </row>
    <row r="70" spans="1:10" s="31" customFormat="1" ht="15" customHeight="1">
      <c r="A70" s="167" t="str">
        <f>'Planning T1'!A2:G2</f>
        <v>Division 3 Masculine</v>
      </c>
      <c r="B70" s="167"/>
      <c r="C70" s="167"/>
      <c r="D70" s="167"/>
      <c r="E70" s="167"/>
      <c r="F70" s="167"/>
      <c r="G70" s="167"/>
      <c r="H70" s="167"/>
      <c r="I70" s="167"/>
      <c r="J70" s="167"/>
    </row>
    <row r="71" spans="1:10" s="94" customFormat="1" ht="99.9" customHeight="1" thickBot="1">
      <c r="A71" s="172" t="s">
        <v>23</v>
      </c>
      <c r="B71" s="172"/>
      <c r="C71" s="172"/>
      <c r="D71" s="172"/>
      <c r="E71" s="172"/>
      <c r="F71" s="172"/>
      <c r="G71" s="172"/>
      <c r="H71" s="172"/>
      <c r="I71" s="172"/>
      <c r="J71" s="172"/>
    </row>
    <row r="72" spans="1:10" s="31" customFormat="1" ht="30" customHeight="1" thickBot="1">
      <c r="A72" s="97" t="s">
        <v>18</v>
      </c>
      <c r="B72" s="98" t="s">
        <v>19</v>
      </c>
      <c r="C72" s="99" t="s">
        <v>20</v>
      </c>
      <c r="D72" s="99" t="s">
        <v>13</v>
      </c>
      <c r="E72" s="99" t="s">
        <v>14</v>
      </c>
      <c r="F72" s="99" t="s">
        <v>15</v>
      </c>
      <c r="G72" s="99" t="s">
        <v>25</v>
      </c>
      <c r="H72" s="99" t="s">
        <v>26</v>
      </c>
      <c r="I72" s="99" t="s">
        <v>27</v>
      </c>
      <c r="J72" s="100" t="s">
        <v>28</v>
      </c>
    </row>
    <row r="73" spans="1:10" s="31" customFormat="1" ht="21.75" customHeight="1" thickBot="1">
      <c r="A73" s="41" t="str">
        <f>'Planning T2'!$F$9</f>
        <v>Grenoble H. R</v>
      </c>
      <c r="B73" s="77" t="e">
        <f t="shared" ref="B73:B79" si="8">B27+B61</f>
        <v>#VALUE!</v>
      </c>
      <c r="C73" s="78">
        <f>SUM(D73:F73)</f>
        <v>0</v>
      </c>
      <c r="D73" s="78">
        <f t="shared" ref="D73:H79" si="9">D27+D61</f>
        <v>0</v>
      </c>
      <c r="E73" s="78">
        <f t="shared" si="9"/>
        <v>0</v>
      </c>
      <c r="F73" s="78">
        <f t="shared" si="9"/>
        <v>0</v>
      </c>
      <c r="G73" s="79" t="e">
        <f t="shared" si="9"/>
        <v>#VALUE!</v>
      </c>
      <c r="H73" s="79" t="e">
        <f t="shared" si="9"/>
        <v>#VALUE!</v>
      </c>
      <c r="I73" s="79" t="e">
        <f t="shared" ref="I73:I79" si="10">G73-H73</f>
        <v>#VALUE!</v>
      </c>
      <c r="J73" s="80" t="e">
        <f t="shared" ref="J73:J79" si="11">G73/H73</f>
        <v>#VALUE!</v>
      </c>
    </row>
    <row r="74" spans="1:10" s="31" customFormat="1" ht="21.75" customHeight="1" thickBot="1">
      <c r="A74" s="41" t="str">
        <f>'Planning T2'!$C$8</f>
        <v>ASSHAV Poitiers</v>
      </c>
      <c r="B74" s="77" t="e">
        <f t="shared" si="8"/>
        <v>#VALUE!</v>
      </c>
      <c r="C74" s="78">
        <f t="shared" ref="C74:C79" si="12">SUM(D74:F74)</f>
        <v>0</v>
      </c>
      <c r="D74" s="78">
        <f t="shared" si="9"/>
        <v>0</v>
      </c>
      <c r="E74" s="78">
        <f t="shared" si="9"/>
        <v>0</v>
      </c>
      <c r="F74" s="78">
        <f t="shared" si="9"/>
        <v>0</v>
      </c>
      <c r="G74" s="79" t="e">
        <f t="shared" si="9"/>
        <v>#VALUE!</v>
      </c>
      <c r="H74" s="79" t="e">
        <f t="shared" si="9"/>
        <v>#VALUE!</v>
      </c>
      <c r="I74" s="79" t="e">
        <f t="shared" si="10"/>
        <v>#VALUE!</v>
      </c>
      <c r="J74" s="80" t="e">
        <f t="shared" si="11"/>
        <v>#VALUE!</v>
      </c>
    </row>
    <row r="75" spans="1:10" s="31" customFormat="1" ht="21.75" customHeight="1" thickBot="1">
      <c r="A75" s="41" t="str">
        <f>'Planning T2'!$C$7</f>
        <v>ANICES Nice R2</v>
      </c>
      <c r="B75" s="77" t="e">
        <f t="shared" si="8"/>
        <v>#VALUE!</v>
      </c>
      <c r="C75" s="78">
        <f t="shared" si="12"/>
        <v>0</v>
      </c>
      <c r="D75" s="78">
        <f t="shared" si="9"/>
        <v>0</v>
      </c>
      <c r="E75" s="78">
        <f t="shared" si="9"/>
        <v>0</v>
      </c>
      <c r="F75" s="78">
        <f t="shared" si="9"/>
        <v>0</v>
      </c>
      <c r="G75" s="79" t="e">
        <f t="shared" si="9"/>
        <v>#VALUE!</v>
      </c>
      <c r="H75" s="79" t="e">
        <f t="shared" si="9"/>
        <v>#VALUE!</v>
      </c>
      <c r="I75" s="79" t="e">
        <f t="shared" si="10"/>
        <v>#VALUE!</v>
      </c>
      <c r="J75" s="80" t="e">
        <f t="shared" si="11"/>
        <v>#VALUE!</v>
      </c>
    </row>
    <row r="76" spans="1:10" s="31" customFormat="1" ht="21.75" customHeight="1" thickBot="1">
      <c r="A76" s="41" t="str">
        <f>'Planning T2'!$F$8</f>
        <v>ASCND Marseille R</v>
      </c>
      <c r="B76" s="77" t="e">
        <f t="shared" si="8"/>
        <v>#VALUE!</v>
      </c>
      <c r="C76" s="78">
        <f t="shared" si="12"/>
        <v>0</v>
      </c>
      <c r="D76" s="78">
        <f t="shared" si="9"/>
        <v>0</v>
      </c>
      <c r="E76" s="101">
        <f t="shared" si="9"/>
        <v>0</v>
      </c>
      <c r="F76" s="78">
        <f t="shared" si="9"/>
        <v>0</v>
      </c>
      <c r="G76" s="79" t="e">
        <f t="shared" si="9"/>
        <v>#VALUE!</v>
      </c>
      <c r="H76" s="79" t="e">
        <f t="shared" si="9"/>
        <v>#VALUE!</v>
      </c>
      <c r="I76" s="79" t="e">
        <f t="shared" si="10"/>
        <v>#VALUE!</v>
      </c>
      <c r="J76" s="80" t="e">
        <f t="shared" si="11"/>
        <v>#VALUE!</v>
      </c>
    </row>
    <row r="77" spans="1:10" s="31" customFormat="1" ht="21.75" customHeight="1" thickBot="1">
      <c r="A77" s="41" t="str">
        <f>'Planning T2'!$F$7</f>
        <v>Brest Handisport</v>
      </c>
      <c r="B77" s="77" t="e">
        <f t="shared" si="8"/>
        <v>#VALUE!</v>
      </c>
      <c r="C77" s="78">
        <f t="shared" si="12"/>
        <v>0</v>
      </c>
      <c r="D77" s="78">
        <f t="shared" si="9"/>
        <v>0</v>
      </c>
      <c r="E77" s="78">
        <f t="shared" si="9"/>
        <v>0</v>
      </c>
      <c r="F77" s="78">
        <f t="shared" si="9"/>
        <v>0</v>
      </c>
      <c r="G77" s="79" t="e">
        <f t="shared" si="9"/>
        <v>#VALUE!</v>
      </c>
      <c r="H77" s="79" t="e">
        <f t="shared" si="9"/>
        <v>#VALUE!</v>
      </c>
      <c r="I77" s="79" t="e">
        <f t="shared" si="10"/>
        <v>#VALUE!</v>
      </c>
      <c r="J77" s="80" t="e">
        <f t="shared" si="11"/>
        <v>#VALUE!</v>
      </c>
    </row>
    <row r="78" spans="1:10" s="31" customFormat="1" ht="21.75" customHeight="1" thickBot="1">
      <c r="A78" s="41" t="str">
        <f>'Planning T2'!$C$9</f>
        <v>Bien Hêtre Torball Club 95 R</v>
      </c>
      <c r="B78" s="77" t="e">
        <f t="shared" si="8"/>
        <v>#VALUE!</v>
      </c>
      <c r="C78" s="78">
        <f t="shared" si="12"/>
        <v>0</v>
      </c>
      <c r="D78" s="78">
        <f t="shared" si="9"/>
        <v>0</v>
      </c>
      <c r="E78" s="78">
        <f t="shared" si="9"/>
        <v>0</v>
      </c>
      <c r="F78" s="78">
        <f t="shared" si="9"/>
        <v>0</v>
      </c>
      <c r="G78" s="79" t="e">
        <f t="shared" si="9"/>
        <v>#VALUE!</v>
      </c>
      <c r="H78" s="79" t="e">
        <f t="shared" si="9"/>
        <v>#VALUE!</v>
      </c>
      <c r="I78" s="79" t="e">
        <f t="shared" si="10"/>
        <v>#VALUE!</v>
      </c>
      <c r="J78" s="80" t="e">
        <f t="shared" si="11"/>
        <v>#VALUE!</v>
      </c>
    </row>
    <row r="79" spans="1:10" s="31" customFormat="1" ht="21.75" customHeight="1" thickBot="1">
      <c r="A79" s="41" t="str">
        <f>'Planning T2'!$F$10</f>
        <v>MTC Mulhouse</v>
      </c>
      <c r="B79" s="77" t="e">
        <f t="shared" si="8"/>
        <v>#VALUE!</v>
      </c>
      <c r="C79" s="78">
        <f t="shared" si="12"/>
        <v>0</v>
      </c>
      <c r="D79" s="78">
        <f t="shared" si="9"/>
        <v>0</v>
      </c>
      <c r="E79" s="101">
        <f t="shared" si="9"/>
        <v>0</v>
      </c>
      <c r="F79" s="78">
        <f t="shared" si="9"/>
        <v>0</v>
      </c>
      <c r="G79" s="79" t="e">
        <f t="shared" si="9"/>
        <v>#VALUE!</v>
      </c>
      <c r="H79" s="79" t="e">
        <f t="shared" si="9"/>
        <v>#VALUE!</v>
      </c>
      <c r="I79" s="79" t="e">
        <f t="shared" si="10"/>
        <v>#VALUE!</v>
      </c>
      <c r="J79" s="80" t="e">
        <f t="shared" si="11"/>
        <v>#VALUE!</v>
      </c>
    </row>
    <row r="80" spans="1:10" s="31" customFormat="1" ht="21.75" customHeight="1" thickBot="1">
      <c r="A80" s="102" t="s">
        <v>21</v>
      </c>
      <c r="B80" s="90" t="e">
        <f t="shared" ref="B80:I80" si="13">SUM(B73:B79)</f>
        <v>#VALUE!</v>
      </c>
      <c r="C80" s="91">
        <f t="shared" si="13"/>
        <v>0</v>
      </c>
      <c r="D80" s="91">
        <f t="shared" si="13"/>
        <v>0</v>
      </c>
      <c r="E80" s="91">
        <f t="shared" si="13"/>
        <v>0</v>
      </c>
      <c r="F80" s="91">
        <f t="shared" si="13"/>
        <v>0</v>
      </c>
      <c r="G80" s="91" t="e">
        <f t="shared" si="13"/>
        <v>#VALUE!</v>
      </c>
      <c r="H80" s="91" t="e">
        <f t="shared" si="13"/>
        <v>#VALUE!</v>
      </c>
      <c r="I80" s="91" t="e">
        <f t="shared" si="13"/>
        <v>#VALUE!</v>
      </c>
      <c r="J80" s="91"/>
    </row>
    <row r="81" s="31" customFormat="1" ht="21.75" customHeight="1"/>
    <row r="82" ht="21.75" customHeight="1"/>
  </sheetData>
  <mergeCells count="10">
    <mergeCell ref="A1:J1"/>
    <mergeCell ref="A2:J2"/>
    <mergeCell ref="A3:J3"/>
    <mergeCell ref="A35:J35"/>
    <mergeCell ref="A25:J25"/>
    <mergeCell ref="A71:J71"/>
    <mergeCell ref="A36:J36"/>
    <mergeCell ref="A37:J37"/>
    <mergeCell ref="A69:J69"/>
    <mergeCell ref="A70:J70"/>
  </mergeCells>
  <phoneticPr fontId="19" type="noConversion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Planning T1</vt:lpstr>
      <vt:lpstr>Points T1</vt:lpstr>
      <vt:lpstr>Planning T2</vt:lpstr>
      <vt:lpstr>Points T2</vt:lpstr>
      <vt:lpstr>grille7</vt:lpstr>
      <vt:lpstr>grille7fixe</vt:lpstr>
    </vt:vector>
  </TitlesOfParts>
  <Company>Rignault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CD HANDISPORT VIENNE</cp:lastModifiedBy>
  <cp:lastPrinted>2022-01-13T20:31:47Z</cp:lastPrinted>
  <dcterms:created xsi:type="dcterms:W3CDTF">2003-05-02T15:02:09Z</dcterms:created>
  <dcterms:modified xsi:type="dcterms:W3CDTF">2022-01-13T20:31:50Z</dcterms:modified>
</cp:coreProperties>
</file>